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<sst xmlns="http://schemas.openxmlformats.org/spreadsheetml/2006/main" count="1008" uniqueCount="163">
  <si>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</si>
  <si>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</si>
  <si>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</si>
  <si>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</si>
  <si>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</si>
  <si>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</si>
  <si>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</si>
  <si>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</si>
  <si>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</si>
  <si>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</si>
  <si>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</si>
  <si>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</si>
  <si>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</si>
  <si>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</si>
  <si>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</si>
  <si>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</si>
  <si>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</si>
  <si>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</si>
  <si>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</si>
  <si>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</si>
  <si>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</si>
  <si>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</si>
  <si>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</si>
  <si>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</si>
  <si>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</si>
  <si>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</si>
  <si>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</si>
  <si>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</si>
  <si>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</si>
  <si>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</si>
  <si>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</si>
  <si>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</si>
  <si>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</si>
  <si>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</si>
  <si>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</si>
  <si>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</si>
  <si>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</si>
  <si>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</si>
  <si>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</si>
  <si>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</si>
  <si>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</si>
  <si>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</si>
  <si>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</si>
  <si>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</si>
  <si>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</si>
  <si>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</si>
  <si>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</si>
  <si>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</si>
  <si>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</si>
  <si>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</si>
  <si>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</si>
  <si>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</si>
  <si>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</si>
  <si>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</si>
  <si>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</si>
  <si>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</si>
  <si>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</si>
  <si>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</si>
  <si>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</si>
  <si>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</si>
  <si>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</si>
  <si>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</si>
  <si>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</si>
  <si>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</si>
  <si>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</si>
  <si>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</si>
  <si>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</si>
  <si>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</si>
  <si>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</si>
  <si>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</si>
  <si>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</si>
  <si>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</si>
  <si>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</si>
  <si>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</si>
  <si>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</si>
  <si>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</si>
  <si>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</si>
  <si>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</si>
  <si>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</si>
  <si>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</si>
  <si>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</si>
  <si>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</si>
  <si>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</si>
  <si>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</si>
  <si>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</si>
  <si>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</si>
  <si>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</si>
  <si>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</si>
  <si>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</si>
  <si>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DIC 2014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</si>
  <si>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</si>
  <si>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</si>
  <si>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</si>
  <si>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</si>
  <si>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</si>
  <si>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</si>
  <si>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</si>
  <si>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</si>
  <si>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</si>
  <si>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</si>
  <si>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</si>
  <si>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</si>
  <si>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</si>
  <si>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</si>
  <si>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</si>
  <si>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</si>
  <si>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</si>
  <si>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</si>
  <si>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</si>
  <si>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</si>
  <si>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</si>
  <si>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</si>
  <si>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</si>
  <si>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</si>
  <si>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</si>
  <si>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</si>
  <si>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</si>
  <si>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</si>
  <si>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</si>
  <si>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</si>
  <si>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</si>
  <si>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</si>
  <si>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</si>
  <si>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</si>
  <si>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</si>
  <si>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</si>
  <si>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</si>
  <si>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</si>
  <si>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</si>
  <si>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</si>
  <si>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</si>
  <si>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</si>
  <si>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</si>
  <si>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</si>
  <si>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</si>
  <si>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</si>
  <si>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</si>
  <si>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</si>
  <si>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Población adolescente de 10 a 14 años estimada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</si>
  <si>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</si>
  <si>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</si>
  <si>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</si>
  <si>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</si>
  <si>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</si>
  <si>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</si>
  <si>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</si>
  <si>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</si>
  <si>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</si>
  <si>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</si>
  <si>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>CORTE A FEBRERO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</si>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</sst>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Trebuchet MS"/>
      <family val="2"/>
    </font>
    <font>
      <sz val="8"/>
      <color indexed="9"/>
      <name val="Verdana"/>
      <family val="2"/>
    </font>
    <font>
      <sz val="22"/>
      <color indexed="9"/>
      <name val="Verdana"/>
      <family val="2"/>
    </font>
    <font>
      <sz val="11"/>
      <color indexed="8"/>
      <name val="Verdana"/>
      <family val="2"/>
    </font>
    <font>
      <sz val="14"/>
      <color indexed="9"/>
      <name val="Verdana"/>
      <family val="2"/>
    </font>
    <font>
      <sz val="10"/>
      <color indexed="9"/>
      <name val="Verdana"/>
      <family val="2"/>
    </font>
    <font>
      <sz val="14"/>
      <color indexed="9"/>
      <name val="Calibri"/>
      <family val="2"/>
    </font>
    <font>
      <sz val="8"/>
      <color indexed="9"/>
      <name val="Calibri"/>
      <family val="2"/>
    </font>
    <font>
      <sz val="22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0"/>
      <color indexed="43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94">
    <xf numFmtId="0" fontId="0" fillId="0" borderId="0" xfId="0" applyFont="1" applyAlignment="1">
      <alignment/>
    </xf>
    <xf numFmtId="49" fontId="70" fillId="0" borderId="10" xfId="0" applyNumberFormat="1" applyFont="1" applyFill="1" applyBorder="1" applyAlignment="1">
      <alignment horizontal="left" wrapText="1"/>
    </xf>
    <xf numFmtId="0" fontId="70" fillId="0" borderId="10" xfId="0" applyFont="1" applyFill="1" applyBorder="1" applyAlignment="1">
      <alignment horizontal="center" wrapText="1"/>
    </xf>
    <xf numFmtId="172" fontId="69" fillId="0" borderId="0" xfId="48" applyNumberFormat="1" applyFont="1" applyAlignment="1">
      <alignment/>
    </xf>
    <xf numFmtId="0" fontId="70" fillId="0" borderId="11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horizontal="left" wrapText="1"/>
    </xf>
    <xf numFmtId="0" fontId="70" fillId="33" borderId="0" xfId="0" applyFont="1" applyFill="1" applyBorder="1" applyAlignment="1">
      <alignment horizontal="left" wrapText="1"/>
    </xf>
    <xf numFmtId="0" fontId="70" fillId="34" borderId="10" xfId="0" applyFont="1" applyFill="1" applyBorder="1" applyAlignment="1">
      <alignment horizontal="center" wrapText="1"/>
    </xf>
    <xf numFmtId="0" fontId="70" fillId="34" borderId="11" xfId="0" applyFont="1" applyFill="1" applyBorder="1" applyAlignment="1">
      <alignment horizontal="center" wrapText="1"/>
    </xf>
    <xf numFmtId="0" fontId="70" fillId="35" borderId="10" xfId="0" applyFont="1" applyFill="1" applyBorder="1" applyAlignment="1">
      <alignment horizontal="center" wrapText="1"/>
    </xf>
    <xf numFmtId="0" fontId="70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center" wrapText="1"/>
    </xf>
    <xf numFmtId="172" fontId="71" fillId="34" borderId="10" xfId="48" applyNumberFormat="1" applyFont="1" applyFill="1" applyBorder="1" applyAlignment="1">
      <alignment horizontal="center" wrapText="1"/>
    </xf>
    <xf numFmtId="172" fontId="71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0" fillId="34" borderId="10" xfId="48" applyNumberFormat="1" applyFont="1" applyFill="1" applyBorder="1" applyAlignment="1">
      <alignment horizontal="center" wrapText="1"/>
    </xf>
    <xf numFmtId="10" fontId="71" fillId="34" borderId="0" xfId="58" applyNumberFormat="1" applyFont="1" applyFill="1" applyBorder="1" applyAlignment="1">
      <alignment horizontal="left" wrapText="1"/>
    </xf>
    <xf numFmtId="171" fontId="71" fillId="34" borderId="0" xfId="58" applyNumberFormat="1" applyFont="1" applyFill="1" applyBorder="1" applyAlignment="1">
      <alignment horizontal="left" wrapText="1"/>
    </xf>
    <xf numFmtId="0" fontId="69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2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2" fillId="37" borderId="14" xfId="0" applyFont="1" applyFill="1" applyBorder="1" applyAlignment="1" applyProtection="1">
      <alignment vertical="center"/>
      <protection/>
    </xf>
    <xf numFmtId="0" fontId="72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2" fillId="37" borderId="18" xfId="0" applyFont="1" applyFill="1" applyBorder="1" applyAlignment="1" applyProtection="1">
      <alignment vertical="center"/>
      <protection/>
    </xf>
    <xf numFmtId="0" fontId="72" fillId="37" borderId="18" xfId="0" applyFont="1" applyFill="1" applyBorder="1" applyAlignment="1" applyProtection="1">
      <alignment vertical="center" wrapText="1"/>
      <protection/>
    </xf>
    <xf numFmtId="9" fontId="73" fillId="6" borderId="17" xfId="0" applyNumberFormat="1" applyFont="1" applyFill="1" applyBorder="1" applyAlignment="1">
      <alignment horizontal="center" vertical="center" wrapText="1"/>
    </xf>
    <xf numFmtId="9" fontId="74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5" fillId="34" borderId="0" xfId="58" applyNumberFormat="1" applyFont="1" applyFill="1" applyBorder="1" applyAlignment="1">
      <alignment horizontal="left" wrapText="1"/>
    </xf>
    <xf numFmtId="0" fontId="76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0" fillId="35" borderId="11" xfId="48" applyNumberFormat="1" applyFont="1" applyFill="1" applyBorder="1" applyAlignment="1">
      <alignment horizontal="center" wrapText="1"/>
    </xf>
    <xf numFmtId="172" fontId="70" fillId="0" borderId="11" xfId="48" applyNumberFormat="1" applyFont="1" applyFill="1" applyBorder="1" applyAlignment="1">
      <alignment horizontal="center" wrapText="1"/>
    </xf>
    <xf numFmtId="172" fontId="70" fillId="34" borderId="11" xfId="48" applyNumberFormat="1" applyFont="1" applyFill="1" applyBorder="1" applyAlignment="1">
      <alignment horizontal="center" wrapText="1"/>
    </xf>
    <xf numFmtId="172" fontId="70" fillId="0" borderId="10" xfId="48" applyNumberFormat="1" applyFont="1" applyFill="1" applyBorder="1" applyAlignment="1">
      <alignment horizontal="center" wrapText="1"/>
    </xf>
    <xf numFmtId="172" fontId="70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9" fillId="34" borderId="0" xfId="48" applyNumberFormat="1" applyFont="1" applyFill="1" applyAlignment="1">
      <alignment/>
    </xf>
    <xf numFmtId="0" fontId="69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0" fillId="34" borderId="10" xfId="0" applyNumberFormat="1" applyFont="1" applyFill="1" applyBorder="1" applyAlignment="1">
      <alignment horizontal="center" wrapText="1"/>
    </xf>
    <xf numFmtId="172" fontId="71" fillId="34" borderId="10" xfId="0" applyNumberFormat="1" applyFont="1" applyFill="1" applyBorder="1" applyAlignment="1">
      <alignment horizontal="center" wrapText="1"/>
    </xf>
    <xf numFmtId="172" fontId="70" fillId="0" borderId="11" xfId="0" applyNumberFormat="1" applyFont="1" applyFill="1" applyBorder="1" applyAlignment="1">
      <alignment horizontal="center" wrapText="1"/>
    </xf>
    <xf numFmtId="174" fontId="70" fillId="0" borderId="11" xfId="48" applyNumberFormat="1" applyFont="1" applyFill="1" applyBorder="1" applyAlignment="1">
      <alignment horizontal="right" wrapText="1"/>
    </xf>
    <xf numFmtId="174" fontId="70" fillId="35" borderId="11" xfId="48" applyNumberFormat="1" applyFont="1" applyFill="1" applyBorder="1" applyAlignment="1">
      <alignment horizontal="right" wrapText="1"/>
    </xf>
    <xf numFmtId="0" fontId="70" fillId="0" borderId="10" xfId="0" applyFont="1" applyFill="1" applyBorder="1" applyAlignment="1">
      <alignment horizontal="right" wrapText="1"/>
    </xf>
    <xf numFmtId="172" fontId="77" fillId="0" borderId="0" xfId="48" applyNumberFormat="1" applyFont="1" applyAlignment="1">
      <alignment horizontal="right"/>
    </xf>
    <xf numFmtId="172" fontId="70" fillId="0" borderId="10" xfId="48" applyNumberFormat="1" applyFont="1" applyFill="1" applyBorder="1" applyAlignment="1">
      <alignment horizontal="right" wrapText="1"/>
    </xf>
    <xf numFmtId="172" fontId="70" fillId="35" borderId="10" xfId="48" applyNumberFormat="1" applyFont="1" applyFill="1" applyBorder="1" applyAlignment="1">
      <alignment horizontal="right" wrapText="1"/>
    </xf>
    <xf numFmtId="172" fontId="71" fillId="34" borderId="10" xfId="48" applyNumberFormat="1" applyFont="1" applyFill="1" applyBorder="1" applyAlignment="1">
      <alignment horizontal="right" wrapText="1"/>
    </xf>
    <xf numFmtId="0" fontId="78" fillId="0" borderId="0" xfId="0" applyFont="1" applyAlignment="1">
      <alignment/>
    </xf>
    <xf numFmtId="0" fontId="79" fillId="38" borderId="19" xfId="0" applyFont="1" applyFill="1" applyBorder="1" applyAlignment="1">
      <alignment horizontal="center" wrapText="1"/>
    </xf>
    <xf numFmtId="0" fontId="80" fillId="38" borderId="19" xfId="0" applyFont="1" applyFill="1" applyBorder="1" applyAlignment="1">
      <alignment horizontal="center" wrapText="1"/>
    </xf>
    <xf numFmtId="172" fontId="80" fillId="38" borderId="19" xfId="48" applyNumberFormat="1" applyFont="1" applyFill="1" applyBorder="1" applyAlignment="1">
      <alignment horizont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left" indent="1"/>
    </xf>
    <xf numFmtId="174" fontId="70" fillId="0" borderId="0" xfId="48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0" fillId="0" borderId="0" xfId="0" applyFont="1" applyAlignment="1">
      <alignment horizontal="right"/>
    </xf>
    <xf numFmtId="0" fontId="70" fillId="0" borderId="0" xfId="0" applyNumberFormat="1" applyFont="1" applyAlignment="1">
      <alignment/>
    </xf>
    <xf numFmtId="0" fontId="71" fillId="0" borderId="0" xfId="0" applyFont="1" applyFill="1" applyBorder="1" applyAlignment="1">
      <alignment horizontal="left" indent="1"/>
    </xf>
    <xf numFmtId="172" fontId="78" fillId="0" borderId="0" xfId="48" applyNumberFormat="1" applyFont="1" applyAlignment="1">
      <alignment/>
    </xf>
    <xf numFmtId="0" fontId="70" fillId="0" borderId="0" xfId="0" applyFont="1" applyFill="1" applyAlignment="1">
      <alignment/>
    </xf>
    <xf numFmtId="172" fontId="71" fillId="0" borderId="0" xfId="0" applyNumberFormat="1" applyFont="1" applyAlignment="1">
      <alignment/>
    </xf>
    <xf numFmtId="0" fontId="71" fillId="34" borderId="0" xfId="0" applyNumberFormat="1" applyFont="1" applyFill="1" applyAlignment="1">
      <alignment/>
    </xf>
    <xf numFmtId="172" fontId="70" fillId="0" borderId="0" xfId="48" applyNumberFormat="1" applyFont="1" applyAlignment="1">
      <alignment horizontal="right"/>
    </xf>
    <xf numFmtId="172" fontId="71" fillId="34" borderId="0" xfId="48" applyNumberFormat="1" applyFont="1" applyFill="1" applyAlignment="1">
      <alignment/>
    </xf>
    <xf numFmtId="0" fontId="71" fillId="0" borderId="0" xfId="0" applyFont="1" applyAlignment="1">
      <alignment/>
    </xf>
    <xf numFmtId="172" fontId="71" fillId="0" borderId="0" xfId="48" applyNumberFormat="1" applyFont="1" applyAlignment="1">
      <alignment/>
    </xf>
    <xf numFmtId="172" fontId="70" fillId="0" borderId="0" xfId="0" applyNumberFormat="1" applyFont="1" applyAlignment="1">
      <alignment/>
    </xf>
    <xf numFmtId="172" fontId="70" fillId="0" borderId="0" xfId="48" applyNumberFormat="1" applyFont="1" applyAlignment="1">
      <alignment/>
    </xf>
    <xf numFmtId="0" fontId="80" fillId="38" borderId="20" xfId="0" applyFont="1" applyFill="1" applyBorder="1" applyAlignment="1">
      <alignment horizontal="center" vertical="center" wrapText="1"/>
    </xf>
    <xf numFmtId="0" fontId="80" fillId="38" borderId="20" xfId="0" applyFont="1" applyFill="1" applyBorder="1" applyAlignment="1">
      <alignment wrapText="1"/>
    </xf>
    <xf numFmtId="0" fontId="80" fillId="38" borderId="21" xfId="0" applyFont="1" applyFill="1" applyBorder="1" applyAlignment="1">
      <alignment horizontal="center" wrapText="1"/>
    </xf>
    <xf numFmtId="0" fontId="80" fillId="38" borderId="22" xfId="0" applyFont="1" applyFill="1" applyBorder="1" applyAlignment="1">
      <alignment horizontal="center" wrapText="1"/>
    </xf>
    <xf numFmtId="0" fontId="80" fillId="38" borderId="11" xfId="0" applyFont="1" applyFill="1" applyBorder="1" applyAlignment="1">
      <alignment horizontal="center" wrapText="1"/>
    </xf>
    <xf numFmtId="172" fontId="80" fillId="38" borderId="21" xfId="48" applyNumberFormat="1" applyFont="1" applyFill="1" applyBorder="1" applyAlignment="1">
      <alignment horizontal="center" wrapText="1"/>
    </xf>
    <xf numFmtId="172" fontId="81" fillId="38" borderId="19" xfId="48" applyNumberFormat="1" applyFont="1" applyFill="1" applyBorder="1" applyAlignment="1">
      <alignment horizontal="center" wrapText="1"/>
    </xf>
    <xf numFmtId="0" fontId="81" fillId="38" borderId="19" xfId="0" applyFont="1" applyFill="1" applyBorder="1" applyAlignment="1">
      <alignment horizontal="center" wrapText="1"/>
    </xf>
    <xf numFmtId="172" fontId="81" fillId="38" borderId="21" xfId="48" applyNumberFormat="1" applyFont="1" applyFill="1" applyBorder="1" applyAlignment="1">
      <alignment horizontal="center" wrapText="1"/>
    </xf>
    <xf numFmtId="10" fontId="75" fillId="0" borderId="0" xfId="58" applyNumberFormat="1" applyFont="1" applyFill="1" applyBorder="1" applyAlignment="1">
      <alignment horizontal="left" wrapText="1"/>
    </xf>
    <xf numFmtId="10" fontId="71" fillId="0" borderId="0" xfId="58" applyNumberFormat="1" applyFont="1" applyFill="1" applyBorder="1" applyAlignment="1">
      <alignment horizontal="left" wrapText="1"/>
    </xf>
    <xf numFmtId="174" fontId="71" fillId="0" borderId="0" xfId="48" applyNumberFormat="1" applyFont="1" applyFill="1" applyAlignment="1">
      <alignment/>
    </xf>
    <xf numFmtId="172" fontId="71" fillId="0" borderId="10" xfId="48" applyNumberFormat="1" applyFont="1" applyFill="1" applyBorder="1" applyAlignment="1">
      <alignment horizontal="center" wrapText="1"/>
    </xf>
    <xf numFmtId="172" fontId="71" fillId="34" borderId="0" xfId="0" applyNumberFormat="1" applyFont="1" applyFill="1" applyAlignment="1">
      <alignment/>
    </xf>
    <xf numFmtId="172" fontId="71" fillId="34" borderId="0" xfId="48" applyNumberFormat="1" applyFont="1" applyFill="1" applyAlignment="1">
      <alignment horizontal="center"/>
    </xf>
    <xf numFmtId="0" fontId="71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2" fillId="26" borderId="0" xfId="56" applyFont="1" applyFill="1">
      <alignment/>
      <protection/>
    </xf>
    <xf numFmtId="0" fontId="52" fillId="26" borderId="0" xfId="0" applyFont="1" applyFill="1" applyBorder="1" applyAlignment="1">
      <alignment/>
    </xf>
    <xf numFmtId="0" fontId="52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3" fillId="26" borderId="0" xfId="0" applyFont="1" applyFill="1" applyBorder="1" applyAlignment="1">
      <alignment/>
    </xf>
    <xf numFmtId="0" fontId="83" fillId="26" borderId="23" xfId="0" applyFont="1" applyFill="1" applyBorder="1" applyAlignment="1">
      <alignment/>
    </xf>
    <xf numFmtId="0" fontId="84" fillId="26" borderId="24" xfId="0" applyFont="1" applyFill="1" applyBorder="1" applyAlignment="1">
      <alignment/>
    </xf>
    <xf numFmtId="0" fontId="84" fillId="26" borderId="0" xfId="0" applyFont="1" applyFill="1" applyBorder="1" applyAlignment="1">
      <alignment/>
    </xf>
    <xf numFmtId="0" fontId="84" fillId="26" borderId="23" xfId="0" applyFont="1" applyFill="1" applyBorder="1" applyAlignment="1">
      <alignment/>
    </xf>
    <xf numFmtId="0" fontId="85" fillId="26" borderId="25" xfId="0" applyFont="1" applyFill="1" applyBorder="1" applyAlignment="1" applyProtection="1">
      <alignment horizontal="center" vertical="center"/>
      <protection/>
    </xf>
    <xf numFmtId="0" fontId="82" fillId="26" borderId="18" xfId="55" applyFont="1" applyFill="1" applyBorder="1" applyAlignment="1" applyProtection="1">
      <alignment vertical="center"/>
      <protection/>
    </xf>
    <xf numFmtId="10" fontId="86" fillId="39" borderId="17" xfId="0" applyNumberFormat="1" applyFont="1" applyFill="1" applyBorder="1" applyAlignment="1">
      <alignment horizontal="center"/>
    </xf>
    <xf numFmtId="10" fontId="86" fillId="0" borderId="17" xfId="0" applyNumberFormat="1" applyFont="1" applyBorder="1" applyAlignment="1">
      <alignment horizontal="center"/>
    </xf>
    <xf numFmtId="0" fontId="82" fillId="26" borderId="17" xfId="55" applyFont="1" applyFill="1" applyBorder="1" applyAlignment="1" applyProtection="1">
      <alignment vertical="center"/>
      <protection/>
    </xf>
    <xf numFmtId="10" fontId="86" fillId="0" borderId="17" xfId="0" applyNumberFormat="1" applyFont="1" applyFill="1" applyBorder="1" applyAlignment="1">
      <alignment horizontal="center"/>
    </xf>
    <xf numFmtId="0" fontId="82" fillId="26" borderId="26" xfId="0" applyFont="1" applyFill="1" applyBorder="1" applyAlignment="1">
      <alignment horizontal="center" vertical="center" wrapText="1"/>
    </xf>
    <xf numFmtId="0" fontId="82" fillId="26" borderId="27" xfId="0" applyFont="1" applyFill="1" applyBorder="1" applyAlignment="1">
      <alignment horizontal="center" vertical="center" wrapText="1"/>
    </xf>
    <xf numFmtId="0" fontId="82" fillId="26" borderId="28" xfId="0" applyFont="1" applyFill="1" applyBorder="1" applyAlignment="1">
      <alignment horizontal="center" vertical="center" wrapText="1"/>
    </xf>
    <xf numFmtId="0" fontId="82" fillId="26" borderId="29" xfId="0" applyFont="1" applyFill="1" applyBorder="1" applyAlignment="1">
      <alignment horizontal="center" vertical="center" wrapText="1"/>
    </xf>
    <xf numFmtId="0" fontId="87" fillId="26" borderId="26" xfId="0" applyFont="1" applyFill="1" applyBorder="1" applyAlignment="1" applyProtection="1">
      <alignment horizontal="center" vertical="center"/>
      <protection/>
    </xf>
    <xf numFmtId="0" fontId="87" fillId="26" borderId="30" xfId="0" applyFont="1" applyFill="1" applyBorder="1" applyAlignment="1" applyProtection="1">
      <alignment horizontal="center" vertical="center"/>
      <protection/>
    </xf>
    <xf numFmtId="0" fontId="87" fillId="26" borderId="31" xfId="0" applyFont="1" applyFill="1" applyBorder="1" applyAlignment="1" applyProtection="1">
      <alignment horizontal="center" vertical="center"/>
      <protection/>
    </xf>
    <xf numFmtId="0" fontId="84" fillId="26" borderId="28" xfId="0" applyFont="1" applyFill="1" applyBorder="1" applyAlignment="1">
      <alignment horizontal="center"/>
    </xf>
    <xf numFmtId="0" fontId="84" fillId="26" borderId="32" xfId="0" applyFont="1" applyFill="1" applyBorder="1" applyAlignment="1">
      <alignment horizontal="center"/>
    </xf>
    <xf numFmtId="0" fontId="84" fillId="26" borderId="33" xfId="0" applyFont="1" applyFill="1" applyBorder="1" applyAlignment="1">
      <alignment horizontal="center"/>
    </xf>
    <xf numFmtId="0" fontId="84" fillId="26" borderId="24" xfId="0" applyFont="1" applyFill="1" applyBorder="1" applyAlignment="1">
      <alignment horizontal="center"/>
    </xf>
    <xf numFmtId="0" fontId="84" fillId="26" borderId="0" xfId="0" applyFont="1" applyFill="1" applyBorder="1" applyAlignment="1">
      <alignment horizontal="center"/>
    </xf>
    <xf numFmtId="0" fontId="84" fillId="26" borderId="23" xfId="0" applyFont="1" applyFill="1" applyBorder="1" applyAlignment="1">
      <alignment horizontal="center"/>
    </xf>
    <xf numFmtId="0" fontId="85" fillId="26" borderId="34" xfId="0" applyFont="1" applyFill="1" applyBorder="1" applyAlignment="1" applyProtection="1">
      <alignment horizontal="center" vertical="center"/>
      <protection/>
    </xf>
    <xf numFmtId="0" fontId="85" fillId="26" borderId="35" xfId="0" applyFont="1" applyFill="1" applyBorder="1" applyAlignment="1" applyProtection="1">
      <alignment horizontal="center" vertical="center"/>
      <protection/>
    </xf>
    <xf numFmtId="0" fontId="85" fillId="26" borderId="36" xfId="0" applyFont="1" applyFill="1" applyBorder="1" applyAlignment="1" applyProtection="1">
      <alignment horizontal="center" vertical="center"/>
      <protection/>
    </xf>
    <xf numFmtId="0" fontId="80" fillId="38" borderId="37" xfId="0" applyFont="1" applyFill="1" applyBorder="1" applyAlignment="1">
      <alignment horizontal="center" vertical="center" wrapText="1"/>
    </xf>
    <xf numFmtId="0" fontId="80" fillId="38" borderId="38" xfId="0" applyFont="1" applyFill="1" applyBorder="1" applyAlignment="1">
      <alignment horizontal="center" vertical="center" wrapText="1"/>
    </xf>
    <xf numFmtId="0" fontId="80" fillId="38" borderId="39" xfId="0" applyFont="1" applyFill="1" applyBorder="1" applyAlignment="1">
      <alignment horizontal="center" vertical="center" wrapText="1"/>
    </xf>
    <xf numFmtId="0" fontId="88" fillId="38" borderId="40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88" fillId="38" borderId="41" xfId="0" applyFont="1" applyFill="1" applyBorder="1" applyAlignment="1">
      <alignment horizontal="center" vertical="center" wrapText="1"/>
    </xf>
    <xf numFmtId="0" fontId="80" fillId="38" borderId="41" xfId="0" applyFont="1" applyFill="1" applyBorder="1" applyAlignment="1">
      <alignment horizontal="center" vertical="center" wrapText="1"/>
    </xf>
    <xf numFmtId="0" fontId="80" fillId="38" borderId="42" xfId="0" applyFont="1" applyFill="1" applyBorder="1" applyAlignment="1">
      <alignment horizontal="center" vertical="center" wrapText="1"/>
    </xf>
    <xf numFmtId="0" fontId="88" fillId="38" borderId="37" xfId="0" applyFont="1" applyFill="1" applyBorder="1" applyAlignment="1">
      <alignment horizontal="center" vertical="center" wrapText="1"/>
    </xf>
    <xf numFmtId="0" fontId="88" fillId="38" borderId="43" xfId="0" applyFont="1" applyFill="1" applyBorder="1" applyAlignment="1">
      <alignment horizontal="center" vertical="center" wrapText="1"/>
    </xf>
    <xf numFmtId="0" fontId="88" fillId="38" borderId="38" xfId="0" applyFont="1" applyFill="1" applyBorder="1" applyAlignment="1">
      <alignment horizontal="center" vertical="center" wrapText="1"/>
    </xf>
    <xf numFmtId="0" fontId="88" fillId="38" borderId="44" xfId="0" applyFont="1" applyFill="1" applyBorder="1" applyAlignment="1">
      <alignment horizontal="center" vertical="center" wrapText="1"/>
    </xf>
    <xf numFmtId="0" fontId="88" fillId="38" borderId="39" xfId="0" applyFont="1" applyFill="1" applyBorder="1" applyAlignment="1">
      <alignment horizontal="center" vertical="center" wrapText="1"/>
    </xf>
    <xf numFmtId="0" fontId="88" fillId="38" borderId="42" xfId="0" applyFont="1" applyFill="1" applyBorder="1" applyAlignment="1">
      <alignment horizontal="center" vertical="center" wrapText="1"/>
    </xf>
    <xf numFmtId="0" fontId="89" fillId="38" borderId="45" xfId="0" applyFont="1" applyFill="1" applyBorder="1" applyAlignment="1">
      <alignment horizontal="center" vertical="center" wrapText="1"/>
    </xf>
    <xf numFmtId="0" fontId="89" fillId="38" borderId="41" xfId="0" applyFont="1" applyFill="1" applyBorder="1" applyAlignment="1">
      <alignment horizontal="center" vertical="center" wrapText="1"/>
    </xf>
    <xf numFmtId="0" fontId="80" fillId="38" borderId="46" xfId="0" applyFont="1" applyFill="1" applyBorder="1" applyAlignment="1">
      <alignment horizontal="center" vertical="center" wrapText="1"/>
    </xf>
    <xf numFmtId="0" fontId="80" fillId="38" borderId="47" xfId="0" applyFont="1" applyFill="1" applyBorder="1" applyAlignment="1">
      <alignment horizontal="center" vertical="center" wrapText="1"/>
    </xf>
    <xf numFmtId="0" fontId="80" fillId="38" borderId="48" xfId="0" applyFont="1" applyFill="1" applyBorder="1" applyAlignment="1">
      <alignment horizontal="center" vertical="center" wrapText="1"/>
    </xf>
    <xf numFmtId="49" fontId="71" fillId="34" borderId="49" xfId="0" applyNumberFormat="1" applyFont="1" applyFill="1" applyBorder="1" applyAlignment="1">
      <alignment horizontal="left" wrapText="1"/>
    </xf>
    <xf numFmtId="49" fontId="71" fillId="34" borderId="0" xfId="0" applyNumberFormat="1" applyFont="1" applyFill="1" applyBorder="1" applyAlignment="1">
      <alignment horizontal="left" wrapText="1"/>
    </xf>
    <xf numFmtId="0" fontId="80" fillId="38" borderId="50" xfId="0" applyFont="1" applyFill="1" applyBorder="1" applyAlignment="1">
      <alignment horizontal="center" vertical="center" wrapText="1"/>
    </xf>
    <xf numFmtId="0" fontId="80" fillId="38" borderId="51" xfId="0" applyFont="1" applyFill="1" applyBorder="1" applyAlignment="1">
      <alignment horizontal="center" vertical="center" wrapText="1"/>
    </xf>
    <xf numFmtId="0" fontId="80" fillId="38" borderId="52" xfId="0" applyFont="1" applyFill="1" applyBorder="1" applyAlignment="1">
      <alignment horizontal="center" vertical="center" wrapText="1"/>
    </xf>
    <xf numFmtId="0" fontId="80" fillId="38" borderId="53" xfId="0" applyFont="1" applyFill="1" applyBorder="1" applyAlignment="1">
      <alignment horizontal="center" vertical="center" wrapText="1"/>
    </xf>
    <xf numFmtId="0" fontId="80" fillId="38" borderId="54" xfId="0" applyFont="1" applyFill="1" applyBorder="1" applyAlignment="1">
      <alignment horizontal="center" vertical="center" wrapText="1"/>
    </xf>
    <xf numFmtId="0" fontId="80" fillId="38" borderId="19" xfId="0" applyFont="1" applyFill="1" applyBorder="1" applyAlignment="1">
      <alignment horizontal="center" vertical="center" wrapText="1"/>
    </xf>
    <xf numFmtId="0" fontId="89" fillId="38" borderId="38" xfId="0" applyFont="1" applyFill="1" applyBorder="1" applyAlignment="1">
      <alignment horizontal="center" vertical="center" wrapText="1"/>
    </xf>
    <xf numFmtId="0" fontId="89" fillId="38" borderId="0" xfId="0" applyFont="1" applyFill="1" applyBorder="1" applyAlignment="1">
      <alignment horizontal="center" vertical="center" wrapText="1"/>
    </xf>
    <xf numFmtId="0" fontId="90" fillId="38" borderId="37" xfId="0" applyFont="1" applyFill="1" applyBorder="1" applyAlignment="1">
      <alignment horizontal="center" vertical="center" wrapText="1"/>
    </xf>
    <xf numFmtId="0" fontId="90" fillId="38" borderId="40" xfId="0" applyFont="1" applyFill="1" applyBorder="1" applyAlignment="1">
      <alignment horizontal="center" vertical="center" wrapText="1"/>
    </xf>
    <xf numFmtId="0" fontId="90" fillId="38" borderId="38" xfId="0" applyFont="1" applyFill="1" applyBorder="1" applyAlignment="1">
      <alignment horizontal="center" vertical="center" wrapText="1"/>
    </xf>
    <xf numFmtId="0" fontId="90" fillId="38" borderId="0" xfId="0" applyFont="1" applyFill="1" applyBorder="1" applyAlignment="1">
      <alignment horizontal="center" vertical="center" wrapText="1"/>
    </xf>
    <xf numFmtId="0" fontId="90" fillId="38" borderId="39" xfId="0" applyFont="1" applyFill="1" applyBorder="1" applyAlignment="1">
      <alignment horizontal="center" vertical="center" wrapText="1"/>
    </xf>
    <xf numFmtId="0" fontId="90" fillId="38" borderId="41" xfId="0" applyFont="1" applyFill="1" applyBorder="1" applyAlignment="1">
      <alignment horizontal="center" vertical="center" wrapText="1"/>
    </xf>
    <xf numFmtId="0" fontId="80" fillId="38" borderId="55" xfId="0" applyFont="1" applyFill="1" applyBorder="1" applyAlignment="1">
      <alignment horizontal="center" vertical="center" wrapText="1"/>
    </xf>
    <xf numFmtId="0" fontId="80" fillId="38" borderId="56" xfId="0" applyFont="1" applyFill="1" applyBorder="1" applyAlignment="1">
      <alignment horizontal="center" vertical="center" wrapText="1"/>
    </xf>
    <xf numFmtId="0" fontId="80" fillId="38" borderId="57" xfId="0" applyFont="1" applyFill="1" applyBorder="1" applyAlignment="1">
      <alignment horizontal="center" vertical="center" wrapText="1"/>
    </xf>
    <xf numFmtId="0" fontId="80" fillId="38" borderId="58" xfId="0" applyFont="1" applyFill="1" applyBorder="1" applyAlignment="1">
      <alignment horizontal="center" vertical="center" wrapText="1"/>
    </xf>
    <xf numFmtId="0" fontId="80" fillId="38" borderId="59" xfId="0" applyFont="1" applyFill="1" applyBorder="1" applyAlignment="1">
      <alignment horizontal="center" vertical="center" wrapText="1"/>
    </xf>
    <xf numFmtId="0" fontId="80" fillId="38" borderId="60" xfId="0" applyFont="1" applyFill="1" applyBorder="1" applyAlignment="1">
      <alignment horizontal="center" vertical="center" wrapText="1"/>
    </xf>
    <xf numFmtId="0" fontId="70" fillId="0" borderId="49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80" fillId="38" borderId="40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9" fillId="38" borderId="39" xfId="0" applyFont="1" applyFill="1" applyBorder="1" applyAlignment="1">
      <alignment horizontal="center" vertical="center" wrapText="1"/>
    </xf>
    <xf numFmtId="172" fontId="71" fillId="0" borderId="61" xfId="48" applyNumberFormat="1" applyFont="1" applyBorder="1" applyAlignment="1">
      <alignment horizontal="center"/>
    </xf>
    <xf numFmtId="172" fontId="71" fillId="34" borderId="11" xfId="0" applyNumberFormat="1" applyFont="1" applyFill="1" applyBorder="1" applyAlignment="1">
      <alignment horizontal="center" wrapText="1"/>
    </xf>
    <xf numFmtId="172" fontId="71" fillId="34" borderId="12" xfId="0" applyNumberFormat="1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/>
    </xf>
    <xf numFmtId="0" fontId="70" fillId="0" borderId="62" xfId="0" applyFont="1" applyBorder="1" applyAlignment="1">
      <alignment horizontal="center"/>
    </xf>
    <xf numFmtId="172" fontId="71" fillId="34" borderId="11" xfId="0" applyNumberFormat="1" applyFont="1" applyFill="1" applyBorder="1" applyAlignment="1">
      <alignment vertical="center" wrapText="1"/>
    </xf>
    <xf numFmtId="172" fontId="71" fillId="34" borderId="12" xfId="0" applyNumberFormat="1" applyFont="1" applyFill="1" applyBorder="1" applyAlignment="1">
      <alignment vertical="center" wrapText="1"/>
    </xf>
    <xf numFmtId="0" fontId="70" fillId="0" borderId="63" xfId="0" applyFont="1" applyBorder="1" applyAlignment="1">
      <alignment horizontal="center"/>
    </xf>
    <xf numFmtId="0" fontId="70" fillId="0" borderId="61" xfId="0" applyFont="1" applyBorder="1" applyAlignment="1">
      <alignment horizontal="center"/>
    </xf>
    <xf numFmtId="172" fontId="71" fillId="0" borderId="61" xfId="0" applyNumberFormat="1" applyFont="1" applyBorder="1" applyAlignment="1">
      <alignment horizontal="center"/>
    </xf>
    <xf numFmtId="172" fontId="88" fillId="38" borderId="37" xfId="48" applyNumberFormat="1" applyFont="1" applyFill="1" applyBorder="1" applyAlignment="1">
      <alignment horizontal="center" vertical="center" wrapText="1"/>
    </xf>
    <xf numFmtId="172" fontId="88" fillId="38" borderId="40" xfId="48" applyNumberFormat="1" applyFont="1" applyFill="1" applyBorder="1" applyAlignment="1">
      <alignment horizontal="center" vertical="center" wrapText="1"/>
    </xf>
    <xf numFmtId="172" fontId="88" fillId="38" borderId="38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88" fillId="38" borderId="39" xfId="48" applyNumberFormat="1" applyFont="1" applyFill="1" applyBorder="1" applyAlignment="1">
      <alignment horizontal="center" vertical="center" wrapText="1"/>
    </xf>
    <xf numFmtId="172" fontId="88" fillId="38" borderId="41" xfId="48" applyNumberFormat="1" applyFont="1" applyFill="1" applyBorder="1" applyAlignment="1">
      <alignment horizontal="center" vertical="center" wrapText="1"/>
    </xf>
    <xf numFmtId="172" fontId="88" fillId="38" borderId="43" xfId="48" applyNumberFormat="1" applyFont="1" applyFill="1" applyBorder="1" applyAlignment="1">
      <alignment horizontal="center" vertical="center" wrapText="1"/>
    </xf>
    <xf numFmtId="172" fontId="88" fillId="38" borderId="44" xfId="48" applyNumberFormat="1" applyFont="1" applyFill="1" applyBorder="1" applyAlignment="1">
      <alignment horizontal="center" vertical="center" wrapText="1"/>
    </xf>
    <xf numFmtId="172" fontId="88" fillId="38" borderId="42" xfId="48" applyNumberFormat="1" applyFont="1" applyFill="1" applyBorder="1" applyAlignment="1">
      <alignment horizontal="center" vertical="center" wrapText="1"/>
    </xf>
    <xf numFmtId="172" fontId="80" fillId="38" borderId="41" xfId="48" applyNumberFormat="1" applyFont="1" applyFill="1" applyBorder="1" applyAlignment="1">
      <alignment horizontal="center" vertical="center" wrapText="1"/>
    </xf>
    <xf numFmtId="172" fontId="80" fillId="38" borderId="39" xfId="48" applyNumberFormat="1" applyFont="1" applyFill="1" applyBorder="1" applyAlignment="1">
      <alignment horizontal="center" vertical="center" wrapText="1"/>
    </xf>
    <xf numFmtId="172" fontId="80" fillId="38" borderId="42" xfId="48" applyNumberFormat="1" applyFont="1" applyFill="1" applyBorder="1" applyAlignment="1">
      <alignment horizontal="center" vertical="center" wrapText="1"/>
    </xf>
    <xf numFmtId="172" fontId="81" fillId="38" borderId="55" xfId="48" applyNumberFormat="1" applyFont="1" applyFill="1" applyBorder="1" applyAlignment="1">
      <alignment horizontal="center" vertical="center" wrapText="1"/>
    </xf>
    <xf numFmtId="172" fontId="81" fillId="38" borderId="56" xfId="48" applyNumberFormat="1" applyFont="1" applyFill="1" applyBorder="1" applyAlignment="1">
      <alignment horizontal="center" vertical="center" wrapText="1"/>
    </xf>
    <xf numFmtId="172" fontId="89" fillId="38" borderId="55" xfId="48" applyNumberFormat="1" applyFont="1" applyFill="1" applyBorder="1" applyAlignment="1">
      <alignment horizontal="center" vertical="center" wrapText="1"/>
    </xf>
    <xf numFmtId="172" fontId="89" fillId="38" borderId="56" xfId="48" applyNumberFormat="1" applyFont="1" applyFill="1" applyBorder="1" applyAlignment="1">
      <alignment horizontal="center" vertical="center" wrapText="1"/>
    </xf>
    <xf numFmtId="172" fontId="89" fillId="38" borderId="57" xfId="48" applyNumberFormat="1" applyFont="1" applyFill="1" applyBorder="1" applyAlignment="1">
      <alignment horizontal="center" vertical="center" wrapText="1"/>
    </xf>
    <xf numFmtId="172" fontId="88" fillId="38" borderId="64" xfId="48" applyNumberFormat="1" applyFont="1" applyFill="1" applyBorder="1" applyAlignment="1">
      <alignment horizontal="center" vertical="center" wrapText="1"/>
    </xf>
    <xf numFmtId="172" fontId="88" fillId="38" borderId="65" xfId="48" applyNumberFormat="1" applyFont="1" applyFill="1" applyBorder="1" applyAlignment="1">
      <alignment horizontal="center" vertical="center" wrapText="1"/>
    </xf>
    <xf numFmtId="172" fontId="88" fillId="38" borderId="46" xfId="48" applyNumberFormat="1" applyFont="1" applyFill="1" applyBorder="1" applyAlignment="1">
      <alignment horizontal="center" vertical="center" wrapText="1"/>
    </xf>
    <xf numFmtId="172" fontId="88" fillId="38" borderId="66" xfId="48" applyNumberFormat="1" applyFont="1" applyFill="1" applyBorder="1" applyAlignment="1">
      <alignment horizontal="center" vertical="center" wrapText="1"/>
    </xf>
    <xf numFmtId="172" fontId="88" fillId="38" borderId="47" xfId="48" applyNumberFormat="1" applyFont="1" applyFill="1" applyBorder="1" applyAlignment="1">
      <alignment horizontal="center" vertical="center" wrapText="1"/>
    </xf>
    <xf numFmtId="172" fontId="88" fillId="38" borderId="67" xfId="48" applyNumberFormat="1" applyFont="1" applyFill="1" applyBorder="1" applyAlignment="1">
      <alignment horizontal="center" vertical="center" wrapText="1"/>
    </xf>
    <xf numFmtId="172" fontId="88" fillId="38" borderId="68" xfId="48" applyNumberFormat="1" applyFont="1" applyFill="1" applyBorder="1" applyAlignment="1">
      <alignment horizontal="center" vertical="center" wrapText="1"/>
    </xf>
    <xf numFmtId="172" fontId="88" fillId="38" borderId="48" xfId="48" applyNumberFormat="1" applyFont="1" applyFill="1" applyBorder="1" applyAlignment="1">
      <alignment horizontal="center" vertical="center" wrapText="1"/>
    </xf>
    <xf numFmtId="172" fontId="80" fillId="38" borderId="0" xfId="48" applyNumberFormat="1" applyFont="1" applyFill="1" applyBorder="1" applyAlignment="1">
      <alignment horizontal="center" vertical="center" wrapText="1"/>
    </xf>
    <xf numFmtId="172" fontId="80" fillId="38" borderId="68" xfId="48" applyNumberFormat="1" applyFont="1" applyFill="1" applyBorder="1" applyAlignment="1">
      <alignment horizontal="center" vertical="center" wrapText="1"/>
    </xf>
    <xf numFmtId="172" fontId="80" fillId="38" borderId="55" xfId="48" applyNumberFormat="1" applyFont="1" applyFill="1" applyBorder="1" applyAlignment="1">
      <alignment horizontal="center" vertical="center" wrapText="1"/>
    </xf>
    <xf numFmtId="172" fontId="80" fillId="38" borderId="56" xfId="48" applyNumberFormat="1" applyFont="1" applyFill="1" applyBorder="1" applyAlignment="1">
      <alignment horizontal="center" vertical="center" wrapText="1"/>
    </xf>
    <xf numFmtId="172" fontId="80" fillId="38" borderId="57" xfId="48" applyNumberFormat="1" applyFont="1" applyFill="1" applyBorder="1" applyAlignment="1">
      <alignment horizontal="center" vertical="center" wrapText="1"/>
    </xf>
    <xf numFmtId="172" fontId="80" fillId="38" borderId="51" xfId="48" applyNumberFormat="1" applyFont="1" applyFill="1" applyBorder="1" applyAlignment="1">
      <alignment horizontal="center" vertical="center" wrapText="1"/>
    </xf>
    <xf numFmtId="172" fontId="80" fillId="38" borderId="52" xfId="48" applyNumberFormat="1" applyFont="1" applyFill="1" applyBorder="1" applyAlignment="1">
      <alignment horizontal="center" vertical="center" wrapText="1"/>
    </xf>
    <xf numFmtId="172" fontId="80" fillId="38" borderId="59" xfId="48" applyNumberFormat="1" applyFont="1" applyFill="1" applyBorder="1" applyAlignment="1">
      <alignment horizontal="center" vertical="center" wrapText="1"/>
    </xf>
    <xf numFmtId="172" fontId="80" fillId="38" borderId="60" xfId="48" applyNumberFormat="1" applyFont="1" applyFill="1" applyBorder="1" applyAlignment="1">
      <alignment horizontal="center" vertical="center" wrapText="1"/>
    </xf>
    <xf numFmtId="0" fontId="81" fillId="38" borderId="58" xfId="0" applyFont="1" applyFill="1" applyBorder="1" applyAlignment="1">
      <alignment horizontal="center" vertical="center" wrapText="1"/>
    </xf>
    <xf numFmtId="0" fontId="81" fillId="38" borderId="59" xfId="0" applyFont="1" applyFill="1" applyBorder="1" applyAlignment="1">
      <alignment horizontal="center" vertical="center" wrapText="1"/>
    </xf>
    <xf numFmtId="0" fontId="81" fillId="38" borderId="60" xfId="0" applyFont="1" applyFill="1" applyBorder="1" applyAlignment="1">
      <alignment horizontal="center" vertical="center" wrapText="1"/>
    </xf>
    <xf numFmtId="0" fontId="81" fillId="38" borderId="50" xfId="0" applyFont="1" applyFill="1" applyBorder="1" applyAlignment="1">
      <alignment horizontal="center" vertical="center" wrapText="1"/>
    </xf>
    <xf numFmtId="0" fontId="81" fillId="38" borderId="51" xfId="0" applyFont="1" applyFill="1" applyBorder="1" applyAlignment="1">
      <alignment horizontal="center" vertical="center" wrapText="1"/>
    </xf>
    <xf numFmtId="0" fontId="81" fillId="38" borderId="52" xfId="0" applyFont="1" applyFill="1" applyBorder="1" applyAlignment="1">
      <alignment horizontal="center" vertical="center" wrapText="1"/>
    </xf>
    <xf numFmtId="172" fontId="80" fillId="38" borderId="69" xfId="48" applyNumberFormat="1" applyFont="1" applyFill="1" applyBorder="1" applyAlignment="1">
      <alignment horizontal="center" vertical="center" wrapText="1"/>
    </xf>
    <xf numFmtId="172" fontId="80" fillId="38" borderId="70" xfId="48" applyNumberFormat="1" applyFont="1" applyFill="1" applyBorder="1" applyAlignment="1">
      <alignment horizontal="center" vertical="center" wrapText="1"/>
    </xf>
    <xf numFmtId="172" fontId="80" fillId="38" borderId="71" xfId="48" applyNumberFormat="1" applyFont="1" applyFill="1" applyBorder="1" applyAlignment="1">
      <alignment horizontal="center" vertical="center" wrapText="1"/>
    </xf>
    <xf numFmtId="172" fontId="80" fillId="38" borderId="72" xfId="48" applyNumberFormat="1" applyFont="1" applyFill="1" applyBorder="1" applyAlignment="1">
      <alignment horizontal="center" vertical="center" wrapText="1"/>
    </xf>
    <xf numFmtId="172" fontId="81" fillId="38" borderId="57" xfId="48" applyNumberFormat="1" applyFont="1" applyFill="1" applyBorder="1" applyAlignment="1">
      <alignment horizontal="center" vertical="center" wrapText="1"/>
    </xf>
    <xf numFmtId="0" fontId="81" fillId="38" borderId="53" xfId="0" applyFont="1" applyFill="1" applyBorder="1" applyAlignment="1">
      <alignment horizontal="center" vertical="center" wrapText="1"/>
    </xf>
    <xf numFmtId="0" fontId="81" fillId="38" borderId="54" xfId="0" applyFont="1" applyFill="1" applyBorder="1" applyAlignment="1">
      <alignment horizontal="center" vertical="center" wrapText="1"/>
    </xf>
    <xf numFmtId="0" fontId="81" fillId="38" borderId="19" xfId="0" applyFont="1" applyFill="1" applyBorder="1" applyAlignment="1">
      <alignment horizontal="center" vertical="center" wrapText="1"/>
    </xf>
    <xf numFmtId="172" fontId="90" fillId="38" borderId="37" xfId="48" applyNumberFormat="1" applyFont="1" applyFill="1" applyBorder="1" applyAlignment="1">
      <alignment horizontal="center" vertical="center" wrapText="1"/>
    </xf>
    <xf numFmtId="172" fontId="90" fillId="38" borderId="40" xfId="48" applyNumberFormat="1" applyFont="1" applyFill="1" applyBorder="1" applyAlignment="1">
      <alignment horizontal="center" vertical="center" wrapText="1"/>
    </xf>
    <xf numFmtId="172" fontId="90" fillId="38" borderId="38" xfId="48" applyNumberFormat="1" applyFont="1" applyFill="1" applyBorder="1" applyAlignment="1">
      <alignment horizontal="center" vertical="center" wrapText="1"/>
    </xf>
    <xf numFmtId="172" fontId="90" fillId="38" borderId="0" xfId="48" applyNumberFormat="1" applyFont="1" applyFill="1" applyBorder="1" applyAlignment="1">
      <alignment horizontal="center" vertical="center" wrapText="1"/>
    </xf>
    <xf numFmtId="172" fontId="90" fillId="38" borderId="39" xfId="48" applyNumberFormat="1" applyFont="1" applyFill="1" applyBorder="1" applyAlignment="1">
      <alignment horizontal="center" vertical="center" wrapText="1"/>
    </xf>
    <xf numFmtId="172" fontId="90" fillId="38" borderId="41" xfId="48" applyNumberFormat="1" applyFont="1" applyFill="1" applyBorder="1" applyAlignment="1">
      <alignment horizontal="center" vertical="center" wrapText="1"/>
    </xf>
    <xf numFmtId="172" fontId="81" fillId="38" borderId="41" xfId="48" applyNumberFormat="1" applyFont="1" applyFill="1" applyBorder="1" applyAlignment="1">
      <alignment horizontal="center" vertical="center" wrapText="1"/>
    </xf>
    <xf numFmtId="172" fontId="90" fillId="38" borderId="64" xfId="48" applyNumberFormat="1" applyFont="1" applyFill="1" applyBorder="1" applyAlignment="1">
      <alignment horizontal="center" vertical="center" wrapText="1"/>
    </xf>
    <xf numFmtId="172" fontId="90" fillId="38" borderId="65" xfId="48" applyNumberFormat="1" applyFont="1" applyFill="1" applyBorder="1" applyAlignment="1">
      <alignment horizontal="center" vertical="center" wrapText="1"/>
    </xf>
    <xf numFmtId="172" fontId="90" fillId="38" borderId="46" xfId="48" applyNumberFormat="1" applyFont="1" applyFill="1" applyBorder="1" applyAlignment="1">
      <alignment horizontal="center" vertical="center" wrapText="1"/>
    </xf>
    <xf numFmtId="172" fontId="90" fillId="38" borderId="66" xfId="48" applyNumberFormat="1" applyFont="1" applyFill="1" applyBorder="1" applyAlignment="1">
      <alignment horizontal="center" vertical="center" wrapText="1"/>
    </xf>
    <xf numFmtId="172" fontId="90" fillId="38" borderId="47" xfId="48" applyNumberFormat="1" applyFont="1" applyFill="1" applyBorder="1" applyAlignment="1">
      <alignment horizontal="center" vertical="center" wrapText="1"/>
    </xf>
    <xf numFmtId="172" fontId="90" fillId="38" borderId="67" xfId="48" applyNumberFormat="1" applyFont="1" applyFill="1" applyBorder="1" applyAlignment="1">
      <alignment horizontal="center" vertical="center" wrapText="1"/>
    </xf>
    <xf numFmtId="172" fontId="90" fillId="38" borderId="68" xfId="48" applyNumberFormat="1" applyFont="1" applyFill="1" applyBorder="1" applyAlignment="1">
      <alignment horizontal="center" vertical="center" wrapText="1"/>
    </xf>
    <xf numFmtId="172" fontId="90" fillId="38" borderId="48" xfId="48" applyNumberFormat="1" applyFont="1" applyFill="1" applyBorder="1" applyAlignment="1">
      <alignment horizontal="center" vertical="center" wrapText="1"/>
    </xf>
    <xf numFmtId="172" fontId="91" fillId="38" borderId="66" xfId="48" applyNumberFormat="1" applyFont="1" applyFill="1" applyBorder="1" applyAlignment="1">
      <alignment horizontal="center" vertical="center" wrapText="1"/>
    </xf>
    <xf numFmtId="172" fontId="91" fillId="38" borderId="0" xfId="48" applyNumberFormat="1" applyFont="1" applyFill="1" applyBorder="1" applyAlignment="1">
      <alignment horizontal="center" vertical="center" wrapText="1"/>
    </xf>
    <xf numFmtId="0" fontId="81" fillId="38" borderId="38" xfId="0" applyFont="1" applyFill="1" applyBorder="1" applyAlignment="1">
      <alignment horizontal="center" vertical="center" wrapText="1"/>
    </xf>
    <xf numFmtId="172" fontId="81" fillId="38" borderId="42" xfId="48" applyNumberFormat="1" applyFont="1" applyFill="1" applyBorder="1" applyAlignment="1">
      <alignment horizontal="center" vertical="center" wrapText="1"/>
    </xf>
    <xf numFmtId="0" fontId="81" fillId="38" borderId="40" xfId="0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horizontal="center" vertical="center" wrapText="1"/>
    </xf>
    <xf numFmtId="172" fontId="71" fillId="40" borderId="49" xfId="48" applyNumberFormat="1" applyFont="1" applyFill="1" applyBorder="1" applyAlignment="1">
      <alignment horizontal="center" wrapText="1"/>
    </xf>
    <xf numFmtId="172" fontId="71" fillId="40" borderId="0" xfId="48" applyNumberFormat="1" applyFont="1" applyFill="1" applyBorder="1" applyAlignment="1">
      <alignment horizontal="center" wrapText="1"/>
    </xf>
    <xf numFmtId="172" fontId="71" fillId="40" borderId="11" xfId="48" applyNumberFormat="1" applyFont="1" applyFill="1" applyBorder="1" applyAlignment="1">
      <alignment horizontal="center" wrapText="1"/>
    </xf>
    <xf numFmtId="172" fontId="71" fillId="40" borderId="12" xfId="48" applyNumberFormat="1" applyFont="1" applyFill="1" applyBorder="1" applyAlignment="1">
      <alignment horizontal="center" wrapText="1"/>
    </xf>
    <xf numFmtId="0" fontId="91" fillId="38" borderId="39" xfId="0" applyFont="1" applyFill="1" applyBorder="1" applyAlignment="1">
      <alignment horizontal="center" vertical="center" wrapText="1"/>
    </xf>
    <xf numFmtId="0" fontId="91" fillId="38" borderId="41" xfId="0" applyFont="1" applyFill="1" applyBorder="1" applyAlignment="1">
      <alignment horizontal="center" vertical="center" wrapText="1"/>
    </xf>
    <xf numFmtId="172" fontId="81" fillId="38" borderId="39" xfId="48" applyNumberFormat="1" applyFont="1" applyFill="1" applyBorder="1" applyAlignment="1">
      <alignment horizontal="center" vertical="center" wrapText="1"/>
    </xf>
    <xf numFmtId="172" fontId="81" fillId="38" borderId="59" xfId="48" applyNumberFormat="1" applyFont="1" applyFill="1" applyBorder="1" applyAlignment="1">
      <alignment horizontal="center" vertical="center" wrapText="1"/>
    </xf>
    <xf numFmtId="172" fontId="81" fillId="38" borderId="60" xfId="48" applyNumberFormat="1" applyFont="1" applyFill="1" applyBorder="1" applyAlignment="1">
      <alignment horizontal="center" vertical="center" wrapText="1"/>
    </xf>
    <xf numFmtId="172" fontId="91" fillId="38" borderId="55" xfId="48" applyNumberFormat="1" applyFont="1" applyFill="1" applyBorder="1" applyAlignment="1">
      <alignment horizontal="center" vertical="center" wrapText="1"/>
    </xf>
    <xf numFmtId="172" fontId="91" fillId="38" borderId="56" xfId="48" applyNumberFormat="1" applyFont="1" applyFill="1" applyBorder="1" applyAlignment="1">
      <alignment horizontal="center" vertical="center" wrapText="1"/>
    </xf>
    <xf numFmtId="172" fontId="91" fillId="38" borderId="57" xfId="48" applyNumberFormat="1" applyFont="1" applyFill="1" applyBorder="1" applyAlignment="1">
      <alignment horizontal="center" vertical="center" wrapText="1"/>
    </xf>
    <xf numFmtId="172" fontId="90" fillId="38" borderId="44" xfId="48" applyNumberFormat="1" applyFont="1" applyFill="1" applyBorder="1" applyAlignment="1">
      <alignment horizontal="center" vertical="center" wrapText="1"/>
    </xf>
    <xf numFmtId="172" fontId="90" fillId="38" borderId="42" xfId="48" applyNumberFormat="1" applyFont="1" applyFill="1" applyBorder="1" applyAlignment="1">
      <alignment horizontal="center" vertical="center" wrapText="1"/>
    </xf>
    <xf numFmtId="172" fontId="81" fillId="38" borderId="47" xfId="48" applyNumberFormat="1" applyFont="1" applyFill="1" applyBorder="1" applyAlignment="1">
      <alignment horizontal="center" vertical="center" wrapText="1"/>
    </xf>
    <xf numFmtId="172" fontId="71" fillId="0" borderId="11" xfId="0" applyNumberFormat="1" applyFont="1" applyFill="1" applyBorder="1" applyAlignment="1">
      <alignment horizontal="center" wrapText="1"/>
    </xf>
    <xf numFmtId="172" fontId="71" fillId="0" borderId="12" xfId="0" applyNumberFormat="1" applyFont="1" applyFill="1" applyBorder="1" applyAlignment="1">
      <alignment horizontal="center" wrapText="1"/>
    </xf>
    <xf numFmtId="0" fontId="6" fillId="37" borderId="73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5" xfId="0" applyFont="1" applyFill="1" applyBorder="1" applyAlignment="1" applyProtection="1">
      <alignment horizontal="center"/>
      <protection/>
    </xf>
    <xf numFmtId="0" fontId="92" fillId="37" borderId="13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 wrapText="1"/>
    </xf>
    <xf numFmtId="0" fontId="92" fillId="37" borderId="18" xfId="0" applyFont="1" applyFill="1" applyBorder="1" applyAlignment="1">
      <alignment horizontal="center" vertical="center" wrapText="1"/>
    </xf>
    <xf numFmtId="0" fontId="92" fillId="37" borderId="13" xfId="0" applyFont="1" applyFill="1" applyBorder="1" applyAlignment="1">
      <alignment horizontal="center" vertical="center" textRotation="90" wrapText="1"/>
    </xf>
    <xf numFmtId="0" fontId="92" fillId="37" borderId="14" xfId="0" applyFont="1" applyFill="1" applyBorder="1" applyAlignment="1">
      <alignment horizontal="center" vertical="center" textRotation="90" wrapText="1"/>
    </xf>
    <xf numFmtId="0" fontId="92" fillId="37" borderId="18" xfId="0" applyFont="1" applyFill="1" applyBorder="1" applyAlignment="1">
      <alignment horizontal="center" vertical="center" textRotation="90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65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6384" width="11.421875" style="111" customWidth="1"/>
  </cols>
  <sheetData>
    <row r="1" spans="1:14" ht="15">
      <c r="A1" s="108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147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28" t="s">
        <v>0</v>
      </c>
      <c r="B5" s="131" t="s">
        <v>148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</row>
    <row r="6" spans="1:14" ht="10.5" customHeight="1">
      <c r="A6" s="129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29"/>
      <c r="B7" s="134" t="s">
        <v>149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ht="23.25" customHeight="1">
      <c r="A8" s="129"/>
      <c r="B8" s="137" t="s">
        <v>61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25.5" customHeight="1">
      <c r="A9" s="129"/>
      <c r="B9" s="118" t="s">
        <v>91</v>
      </c>
      <c r="C9" s="118" t="s">
        <v>92</v>
      </c>
      <c r="D9" s="118" t="s">
        <v>93</v>
      </c>
      <c r="E9" s="118" t="s">
        <v>94</v>
      </c>
      <c r="F9" s="118" t="s">
        <v>95</v>
      </c>
      <c r="G9" s="118" t="s">
        <v>96</v>
      </c>
      <c r="H9" s="118" t="s">
        <v>97</v>
      </c>
      <c r="I9" s="118" t="s">
        <v>98</v>
      </c>
      <c r="J9" s="118" t="s">
        <v>99</v>
      </c>
      <c r="K9" s="118" t="s">
        <v>100</v>
      </c>
      <c r="L9" s="118" t="s">
        <v>78</v>
      </c>
      <c r="M9" s="118" t="s">
        <v>79</v>
      </c>
      <c r="N9" s="118" t="s">
        <v>139</v>
      </c>
    </row>
    <row r="10" spans="1:14" ht="66" customHeight="1">
      <c r="A10" s="129"/>
      <c r="B10" s="126" t="s">
        <v>150</v>
      </c>
      <c r="C10" s="126" t="s">
        <v>151</v>
      </c>
      <c r="D10" s="126" t="s">
        <v>152</v>
      </c>
      <c r="E10" s="126" t="s">
        <v>153</v>
      </c>
      <c r="F10" s="126" t="s">
        <v>154</v>
      </c>
      <c r="G10" s="126" t="s">
        <v>155</v>
      </c>
      <c r="H10" s="126" t="s">
        <v>156</v>
      </c>
      <c r="I10" s="126" t="s">
        <v>157</v>
      </c>
      <c r="J10" s="126" t="s">
        <v>158</v>
      </c>
      <c r="K10" s="126" t="s">
        <v>159</v>
      </c>
      <c r="L10" s="126" t="s">
        <v>160</v>
      </c>
      <c r="M10" s="126" t="s">
        <v>161</v>
      </c>
      <c r="N10" s="124" t="s">
        <v>162</v>
      </c>
    </row>
    <row r="11" spans="1:14" ht="60.75" customHeight="1">
      <c r="A11" s="130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5"/>
    </row>
    <row r="12" spans="1:14" ht="15">
      <c r="A12" s="119" t="s">
        <v>116</v>
      </c>
      <c r="B12" s="120">
        <f>+'META 1'!$C$16</f>
        <v>0</v>
      </c>
      <c r="C12" s="120">
        <f>+'META 2'!$C$16</f>
        <v>0</v>
      </c>
      <c r="D12" s="120">
        <f>+'META 3'!$C$16</f>
        <v>0</v>
      </c>
      <c r="E12" s="123">
        <f>+'META 4'!$C$16</f>
        <v>0.625</v>
      </c>
      <c r="F12" s="120">
        <f>+'META 5'!$C$16</f>
        <v>0.11837121212121213</v>
      </c>
      <c r="G12" s="123">
        <f>+'META 6'!$C$16</f>
        <v>1.0204081632653061</v>
      </c>
      <c r="H12" s="123">
        <f>+'META 7'!$C$16</f>
        <v>0.9434940383618455</v>
      </c>
      <c r="I12" s="123">
        <f>+'META 8'!$C$16</f>
        <v>0.8070874948299579</v>
      </c>
      <c r="J12" s="123">
        <f>+'META 9'!$C$16</f>
        <v>1.6797312430011198</v>
      </c>
      <c r="K12" s="123">
        <f>+'META 10'!$C$16</f>
        <v>2.3148480283138433</v>
      </c>
      <c r="L12" s="123">
        <f>+'META 11'!$C$16</f>
        <v>0.9401714046595547</v>
      </c>
      <c r="M12" s="123">
        <f>+'META 12'!$C$16</f>
        <v>1.6990437020404634</v>
      </c>
      <c r="N12" s="120">
        <f>+'META 13'!$C$16</f>
        <v>0</v>
      </c>
    </row>
    <row r="13" spans="1:14" ht="15">
      <c r="A13" s="122" t="s">
        <v>117</v>
      </c>
      <c r="B13" s="121">
        <f>+'META 1'!$C$21</f>
        <v>0</v>
      </c>
      <c r="C13" s="121">
        <f>+'META 2'!$C$21</f>
        <v>0</v>
      </c>
      <c r="D13" s="121">
        <f>+'META 3'!$C$21</f>
        <v>0.3343782654127481</v>
      </c>
      <c r="E13" s="121">
        <f>+'META 4'!$C$21</f>
        <v>1.084010840108401</v>
      </c>
      <c r="F13" s="121">
        <f>+'META 5'!$C$21</f>
        <v>0.3452085059375863</v>
      </c>
      <c r="G13" s="123">
        <f>+'META 6'!$C$21</f>
        <v>1.0204081632653061</v>
      </c>
      <c r="H13" s="123">
        <f>+'META 7'!$C$21</f>
        <v>0.96483704974271</v>
      </c>
      <c r="I13" s="123">
        <f>+'META 8'!$C$21</f>
        <v>0.992229434711894</v>
      </c>
      <c r="J13" s="123">
        <f>+'META 9'!$C$21</f>
        <v>0.5623242736644798</v>
      </c>
      <c r="K13" s="123">
        <f>+'META 10'!$C$21</f>
        <v>0.9883970777825527</v>
      </c>
      <c r="L13" s="123">
        <f>+'META 11'!$C$21</f>
        <v>0.6159152500615916</v>
      </c>
      <c r="M13" s="123">
        <f>+'META 12'!$C$21</f>
        <v>1.28357127975157</v>
      </c>
      <c r="N13" s="121">
        <f>+'META 13'!$C$21</f>
        <v>0</v>
      </c>
    </row>
  </sheetData>
  <sheetProtection/>
  <mergeCells count="17"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H10:H11"/>
    <mergeCell ref="I10:I11"/>
    <mergeCell ref="J10:J11"/>
    <mergeCell ref="K10:K11"/>
    <mergeCell ref="L10:L11"/>
    <mergeCell ref="M10:M11"/>
  </mergeCells>
  <conditionalFormatting sqref="B10">
    <cfRule type="cellIs" priority="3" dxfId="63" operator="lessThan" stopIfTrue="1">
      <formula>0.25</formula>
    </cfRule>
  </conditionalFormatting>
  <conditionalFormatting sqref="C10:N10">
    <cfRule type="cellIs" priority="2" dxfId="63" operator="lessThan" stopIfTrue="1">
      <formula>0.25</formula>
    </cfRule>
  </conditionalFormatting>
  <conditionalFormatting sqref="B12:N13">
    <cfRule type="cellIs" priority="1" dxfId="64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7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41" t="s">
        <v>0</v>
      </c>
      <c r="B1" s="233" t="s">
        <v>1</v>
      </c>
      <c r="C1" s="233" t="s">
        <v>58</v>
      </c>
      <c r="D1" s="230" t="s">
        <v>55</v>
      </c>
      <c r="E1" s="259" t="s">
        <v>50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</row>
    <row r="2" spans="1:23" ht="15" customHeight="1" thickTop="1">
      <c r="A2" s="242"/>
      <c r="B2" s="261"/>
      <c r="C2" s="234"/>
      <c r="D2" s="231"/>
      <c r="E2" s="244" t="s">
        <v>3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51" t="s">
        <v>4</v>
      </c>
      <c r="S2" s="252"/>
      <c r="T2" s="252"/>
      <c r="U2" s="252"/>
      <c r="V2" s="252"/>
      <c r="W2" s="253"/>
    </row>
    <row r="3" spans="1:23" ht="15" customHeight="1">
      <c r="A3" s="242"/>
      <c r="B3" s="261"/>
      <c r="C3" s="234"/>
      <c r="D3" s="231"/>
      <c r="E3" s="246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54"/>
      <c r="S3" s="247"/>
      <c r="T3" s="247"/>
      <c r="U3" s="247"/>
      <c r="V3" s="247"/>
      <c r="W3" s="255"/>
    </row>
    <row r="4" spans="1:23" ht="15" customHeight="1">
      <c r="A4" s="242"/>
      <c r="B4" s="261"/>
      <c r="C4" s="234"/>
      <c r="D4" s="231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54"/>
      <c r="S4" s="247"/>
      <c r="T4" s="247"/>
      <c r="U4" s="247"/>
      <c r="V4" s="247"/>
      <c r="W4" s="255"/>
    </row>
    <row r="5" spans="1:23" ht="15" customHeight="1">
      <c r="A5" s="242"/>
      <c r="B5" s="261"/>
      <c r="C5" s="234"/>
      <c r="D5" s="231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54"/>
      <c r="S5" s="247"/>
      <c r="T5" s="247"/>
      <c r="U5" s="247"/>
      <c r="V5" s="247"/>
      <c r="W5" s="255"/>
    </row>
    <row r="6" spans="1:23" ht="15" customHeight="1">
      <c r="A6" s="242"/>
      <c r="B6" s="261"/>
      <c r="C6" s="234"/>
      <c r="D6" s="231"/>
      <c r="E6" s="246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54"/>
      <c r="S6" s="247"/>
      <c r="T6" s="247"/>
      <c r="U6" s="247"/>
      <c r="V6" s="247"/>
      <c r="W6" s="255"/>
    </row>
    <row r="7" spans="1:23" ht="15" customHeight="1">
      <c r="A7" s="242"/>
      <c r="B7" s="261"/>
      <c r="C7" s="234"/>
      <c r="D7" s="231"/>
      <c r="E7" s="246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54"/>
      <c r="S7" s="247"/>
      <c r="T7" s="247"/>
      <c r="U7" s="247"/>
      <c r="V7" s="247"/>
      <c r="W7" s="255"/>
    </row>
    <row r="8" spans="1:23" ht="15" customHeight="1">
      <c r="A8" s="242"/>
      <c r="B8" s="261"/>
      <c r="C8" s="234"/>
      <c r="D8" s="231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54"/>
      <c r="S8" s="247"/>
      <c r="T8" s="247"/>
      <c r="U8" s="247"/>
      <c r="V8" s="247"/>
      <c r="W8" s="255"/>
    </row>
    <row r="9" spans="1:23" ht="15.75" customHeight="1" thickBot="1">
      <c r="A9" s="242"/>
      <c r="B9" s="261"/>
      <c r="C9" s="234"/>
      <c r="D9" s="231"/>
      <c r="E9" s="248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56"/>
      <c r="S9" s="257"/>
      <c r="T9" s="257"/>
      <c r="U9" s="257"/>
      <c r="V9" s="257"/>
      <c r="W9" s="258"/>
    </row>
    <row r="10" spans="1:23" ht="57.75" customHeight="1" thickBot="1" thickTop="1">
      <c r="A10" s="243"/>
      <c r="B10" s="235"/>
      <c r="C10" s="234"/>
      <c r="D10" s="232"/>
      <c r="E10" s="250" t="s">
        <v>51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08" t="s">
        <v>52</v>
      </c>
      <c r="S10" s="209"/>
      <c r="T10" s="209"/>
      <c r="U10" s="209"/>
      <c r="V10" s="209"/>
      <c r="W10" s="240"/>
    </row>
    <row r="11" spans="1:23" ht="15.75" thickBot="1">
      <c r="A11" s="98"/>
      <c r="B11" s="98"/>
      <c r="C11" s="235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89</v>
      </c>
      <c r="S11" s="99" t="s">
        <v>90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103</v>
      </c>
      <c r="B12" s="75" t="s">
        <v>104</v>
      </c>
      <c r="C12" s="75"/>
      <c r="D12" s="75"/>
      <c r="E12" s="85">
        <v>1</v>
      </c>
      <c r="F12" s="85">
        <v>2</v>
      </c>
      <c r="G12" s="85"/>
      <c r="H12" s="85"/>
      <c r="I12" s="85"/>
      <c r="J12" s="85"/>
      <c r="K12" s="85"/>
      <c r="L12" s="85"/>
      <c r="M12" s="85"/>
      <c r="N12" s="85"/>
      <c r="O12" s="85"/>
      <c r="P12" s="90"/>
      <c r="Q12" s="19">
        <f>SUM(E12:P12)</f>
        <v>3</v>
      </c>
      <c r="R12" s="19">
        <v>24</v>
      </c>
      <c r="S12" s="51">
        <f>+R12</f>
        <v>24</v>
      </c>
      <c r="T12" s="19"/>
      <c r="U12" s="52"/>
      <c r="V12" s="52"/>
      <c r="W12" s="53"/>
    </row>
    <row r="13" spans="1:23" s="74" customFormat="1" ht="13.5" thickBot="1">
      <c r="A13" s="1" t="s">
        <v>103</v>
      </c>
      <c r="B13" s="75" t="s">
        <v>105</v>
      </c>
      <c r="C13" s="75"/>
      <c r="D13" s="75"/>
      <c r="E13" s="85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90"/>
      <c r="Q13" s="19">
        <f>SUM(E13:P13)</f>
        <v>0</v>
      </c>
      <c r="R13" s="19">
        <v>18</v>
      </c>
      <c r="S13" s="51">
        <f aca="true" t="shared" si="0" ref="S13:S20">+R13</f>
        <v>18</v>
      </c>
      <c r="T13" s="19"/>
      <c r="U13" s="52"/>
      <c r="V13" s="52"/>
      <c r="W13" s="53"/>
    </row>
    <row r="14" spans="1:23" s="74" customFormat="1" ht="13.5" thickBot="1">
      <c r="A14" s="1" t="s">
        <v>103</v>
      </c>
      <c r="B14" s="75" t="s">
        <v>106</v>
      </c>
      <c r="C14" s="75"/>
      <c r="D14" s="75"/>
      <c r="E14" s="85">
        <v>0</v>
      </c>
      <c r="F14" s="85">
        <v>1</v>
      </c>
      <c r="G14" s="85"/>
      <c r="H14" s="85"/>
      <c r="I14" s="85"/>
      <c r="J14" s="85"/>
      <c r="K14" s="85"/>
      <c r="L14" s="85"/>
      <c r="M14" s="85"/>
      <c r="N14" s="85"/>
      <c r="O14" s="85"/>
      <c r="P14" s="90"/>
      <c r="Q14" s="19">
        <f>SUM(E14:P14)</f>
        <v>1</v>
      </c>
      <c r="R14" s="19">
        <v>1</v>
      </c>
      <c r="S14" s="51">
        <f t="shared" si="0"/>
        <v>1</v>
      </c>
      <c r="T14" s="19"/>
      <c r="U14" s="52"/>
      <c r="V14" s="52"/>
      <c r="W14" s="53"/>
    </row>
    <row r="15" spans="1:23" s="74" customFormat="1" ht="13.5" thickBot="1">
      <c r="A15" s="1" t="s">
        <v>103</v>
      </c>
      <c r="B15" s="75" t="s">
        <v>107</v>
      </c>
      <c r="C15" s="75"/>
      <c r="D15" s="75"/>
      <c r="E15" s="85">
        <v>3</v>
      </c>
      <c r="F15" s="85">
        <v>2</v>
      </c>
      <c r="G15" s="85"/>
      <c r="H15" s="85"/>
      <c r="I15" s="85"/>
      <c r="J15" s="85"/>
      <c r="K15" s="85"/>
      <c r="L15" s="85"/>
      <c r="M15" s="85"/>
      <c r="N15" s="85"/>
      <c r="O15" s="85"/>
      <c r="P15" s="90"/>
      <c r="Q15" s="19">
        <f>SUM(E15:P15)</f>
        <v>5</v>
      </c>
      <c r="R15" s="19">
        <v>14</v>
      </c>
      <c r="S15" s="51">
        <f t="shared" si="0"/>
        <v>14</v>
      </c>
      <c r="T15" s="19"/>
      <c r="U15" s="52"/>
      <c r="V15" s="52"/>
      <c r="W15" s="53"/>
    </row>
    <row r="16" spans="1:23" s="82" customFormat="1" ht="13.5" thickBot="1">
      <c r="A16" s="159" t="s">
        <v>113</v>
      </c>
      <c r="B16" s="160"/>
      <c r="C16" s="45">
        <f>+D16/'Meta Corte Muni'!O16</f>
        <v>1.6797312430011198</v>
      </c>
      <c r="D16" s="20">
        <f>+Q16/S16</f>
        <v>0.15789473684210525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105">
        <f t="shared" si="1"/>
        <v>9</v>
      </c>
      <c r="R16" s="15">
        <f t="shared" si="1"/>
        <v>57</v>
      </c>
      <c r="S16" s="15">
        <f t="shared" si="1"/>
        <v>57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>SUM(W12:W15)</f>
        <v>0</v>
      </c>
    </row>
    <row r="17" spans="1:23" s="74" customFormat="1" ht="13.5" thickBot="1">
      <c r="A17" s="1" t="s">
        <v>108</v>
      </c>
      <c r="B17" s="75" t="s">
        <v>109</v>
      </c>
      <c r="C17" s="75"/>
      <c r="D17" s="75"/>
      <c r="E17" s="85">
        <v>3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90"/>
      <c r="Q17" s="19">
        <f>SUM(E17:P17)</f>
        <v>3</v>
      </c>
      <c r="R17" s="19">
        <v>24</v>
      </c>
      <c r="S17" s="51">
        <f t="shared" si="0"/>
        <v>24</v>
      </c>
      <c r="T17" s="19"/>
      <c r="U17" s="52"/>
      <c r="V17" s="52"/>
      <c r="W17" s="53"/>
    </row>
    <row r="18" spans="1:23" s="74" customFormat="1" ht="13.5" thickBot="1">
      <c r="A18" s="1" t="s">
        <v>108</v>
      </c>
      <c r="B18" s="75" t="s">
        <v>110</v>
      </c>
      <c r="C18" s="75"/>
      <c r="D18" s="7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90"/>
      <c r="Q18" s="19">
        <f>SUM(E18:P18)</f>
        <v>0</v>
      </c>
      <c r="R18" s="19">
        <v>10</v>
      </c>
      <c r="S18" s="51">
        <f t="shared" si="0"/>
        <v>10</v>
      </c>
      <c r="T18" s="19"/>
      <c r="U18" s="52"/>
      <c r="V18" s="52"/>
      <c r="W18" s="53"/>
    </row>
    <row r="19" spans="1:23" s="74" customFormat="1" ht="13.5" thickBot="1">
      <c r="A19" s="1" t="s">
        <v>108</v>
      </c>
      <c r="B19" s="75" t="s">
        <v>111</v>
      </c>
      <c r="C19" s="75"/>
      <c r="D19" s="7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90"/>
      <c r="Q19" s="19">
        <f>SUM(E19:P19)</f>
        <v>0</v>
      </c>
      <c r="R19" s="19">
        <v>7</v>
      </c>
      <c r="S19" s="51">
        <f t="shared" si="0"/>
        <v>7</v>
      </c>
      <c r="T19" s="19"/>
      <c r="U19" s="52"/>
      <c r="V19" s="52"/>
      <c r="W19" s="53"/>
    </row>
    <row r="20" spans="1:23" s="74" customFormat="1" ht="13.5" thickBot="1">
      <c r="A20" s="1" t="s">
        <v>108</v>
      </c>
      <c r="B20" s="75" t="s">
        <v>112</v>
      </c>
      <c r="C20" s="75"/>
      <c r="D20" s="75"/>
      <c r="E20" s="85"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90"/>
      <c r="Q20" s="19">
        <f>SUM(E20:P20)</f>
        <v>0</v>
      </c>
      <c r="R20" s="19">
        <v>14</v>
      </c>
      <c r="S20" s="51">
        <f t="shared" si="0"/>
        <v>14</v>
      </c>
      <c r="T20" s="19"/>
      <c r="U20" s="52"/>
      <c r="V20" s="52"/>
      <c r="W20" s="53"/>
    </row>
    <row r="21" spans="1:23" s="82" customFormat="1" ht="13.5" thickBot="1">
      <c r="A21" s="159" t="s">
        <v>114</v>
      </c>
      <c r="B21" s="160"/>
      <c r="C21" s="45">
        <f>+D21/'Meta Corte Muni'!O17</f>
        <v>0.5623242736644798</v>
      </c>
      <c r="D21" s="20">
        <f>+Q21/S21</f>
        <v>0.05454545454545454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05">
        <f t="shared" si="2"/>
        <v>3</v>
      </c>
      <c r="R21" s="15">
        <f t="shared" si="2"/>
        <v>55</v>
      </c>
      <c r="S21" s="15">
        <f t="shared" si="2"/>
        <v>55</v>
      </c>
      <c r="T21" s="15">
        <f t="shared" si="2"/>
        <v>0</v>
      </c>
      <c r="U21" s="15">
        <f t="shared" si="2"/>
        <v>0</v>
      </c>
      <c r="V21" s="15">
        <f t="shared" si="2"/>
        <v>0</v>
      </c>
      <c r="W21" s="15">
        <f>SUM(W17:W20)</f>
        <v>0</v>
      </c>
    </row>
    <row r="22" spans="2:23" s="87" customFormat="1" ht="12.75">
      <c r="B22" s="80" t="s">
        <v>115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12</v>
      </c>
      <c r="R22" s="88">
        <f t="shared" si="3"/>
        <v>112</v>
      </c>
      <c r="S22" s="88">
        <f t="shared" si="3"/>
        <v>112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88">
        <f t="shared" si="3"/>
        <v>0</v>
      </c>
    </row>
  </sheetData>
  <sheetProtection/>
  <mergeCells count="11">
    <mergeCell ref="R10:W10"/>
    <mergeCell ref="R2:W9"/>
    <mergeCell ref="E1:W1"/>
    <mergeCell ref="B1:B10"/>
    <mergeCell ref="A16:B16"/>
    <mergeCell ref="A21:B21"/>
    <mergeCell ref="A1:A10"/>
    <mergeCell ref="E2:Q9"/>
    <mergeCell ref="D1:D10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8.00390625" style="0" bestFit="1" customWidth="1"/>
    <col min="5" max="5" width="7.57421875" style="56" bestFit="1" customWidth="1"/>
    <col min="6" max="6" width="7.140625" style="56" bestFit="1" customWidth="1"/>
    <col min="7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41" t="s">
        <v>0</v>
      </c>
      <c r="B1" s="233" t="s">
        <v>1</v>
      </c>
      <c r="C1" s="233" t="s">
        <v>58</v>
      </c>
      <c r="D1" s="230" t="s">
        <v>55</v>
      </c>
      <c r="E1" s="269" t="s">
        <v>48</v>
      </c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ht="15" customHeight="1">
      <c r="A2" s="242"/>
      <c r="B2" s="261"/>
      <c r="C2" s="234"/>
      <c r="D2" s="231"/>
      <c r="E2" s="244" t="s">
        <v>3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169" t="s">
        <v>4</v>
      </c>
      <c r="S2" s="170"/>
    </row>
    <row r="3" spans="1:19" ht="15" customHeight="1">
      <c r="A3" s="242"/>
      <c r="B3" s="261"/>
      <c r="C3" s="234"/>
      <c r="D3" s="231"/>
      <c r="E3" s="246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71"/>
      <c r="S3" s="172"/>
    </row>
    <row r="4" spans="1:19" ht="15" customHeight="1">
      <c r="A4" s="242"/>
      <c r="B4" s="261"/>
      <c r="C4" s="234"/>
      <c r="D4" s="231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171"/>
      <c r="S4" s="172"/>
    </row>
    <row r="5" spans="1:19" ht="15" customHeight="1">
      <c r="A5" s="242"/>
      <c r="B5" s="261"/>
      <c r="C5" s="234"/>
      <c r="D5" s="231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71"/>
      <c r="S5" s="172"/>
    </row>
    <row r="6" spans="1:19" ht="15" customHeight="1">
      <c r="A6" s="242"/>
      <c r="B6" s="261"/>
      <c r="C6" s="234"/>
      <c r="D6" s="231"/>
      <c r="E6" s="246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171"/>
      <c r="S6" s="172"/>
    </row>
    <row r="7" spans="1:19" ht="15" customHeight="1">
      <c r="A7" s="242"/>
      <c r="B7" s="261"/>
      <c r="C7" s="234"/>
      <c r="D7" s="231"/>
      <c r="E7" s="246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171"/>
      <c r="S7" s="172"/>
    </row>
    <row r="8" spans="1:19" ht="15" customHeight="1">
      <c r="A8" s="242"/>
      <c r="B8" s="261"/>
      <c r="C8" s="234"/>
      <c r="D8" s="231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171"/>
      <c r="S8" s="172"/>
    </row>
    <row r="9" spans="1:19" ht="15.75" customHeight="1" thickBot="1">
      <c r="A9" s="242"/>
      <c r="B9" s="261"/>
      <c r="C9" s="234"/>
      <c r="D9" s="231"/>
      <c r="E9" s="248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173"/>
      <c r="S9" s="174"/>
    </row>
    <row r="10" spans="1:19" ht="57.75" customHeight="1" thickBot="1">
      <c r="A10" s="243"/>
      <c r="B10" s="235"/>
      <c r="C10" s="234"/>
      <c r="D10" s="232"/>
      <c r="E10" s="250" t="s">
        <v>49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62"/>
      <c r="R10" s="263" t="s">
        <v>128</v>
      </c>
      <c r="S10" s="263"/>
    </row>
    <row r="11" spans="1:19" ht="15.75" thickBot="1">
      <c r="A11" s="98"/>
      <c r="B11" s="98"/>
      <c r="C11" s="235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64"/>
      <c r="S11" s="264"/>
    </row>
    <row r="12" spans="1:17" s="74" customFormat="1" ht="13.5" thickBot="1">
      <c r="A12" s="1" t="s">
        <v>103</v>
      </c>
      <c r="B12" s="75" t="s">
        <v>104</v>
      </c>
      <c r="C12" s="75"/>
      <c r="D12" s="75"/>
      <c r="E12" s="85">
        <v>25</v>
      </c>
      <c r="F12" s="85">
        <v>24</v>
      </c>
      <c r="G12" s="85"/>
      <c r="H12" s="85"/>
      <c r="I12" s="85"/>
      <c r="J12" s="85"/>
      <c r="K12" s="85"/>
      <c r="L12" s="85"/>
      <c r="M12" s="85"/>
      <c r="N12" s="85"/>
      <c r="O12" s="85"/>
      <c r="P12" s="90"/>
      <c r="Q12" s="19">
        <f>SUM(E12:P12)</f>
        <v>49</v>
      </c>
    </row>
    <row r="13" spans="1:17" s="74" customFormat="1" ht="13.5" thickBot="1">
      <c r="A13" s="1" t="s">
        <v>103</v>
      </c>
      <c r="B13" s="75" t="s">
        <v>105</v>
      </c>
      <c r="C13" s="75"/>
      <c r="D13" s="75"/>
      <c r="E13" s="85">
        <v>22</v>
      </c>
      <c r="F13" s="85">
        <v>10</v>
      </c>
      <c r="G13" s="85"/>
      <c r="H13" s="85"/>
      <c r="I13" s="85"/>
      <c r="J13" s="85"/>
      <c r="K13" s="85"/>
      <c r="L13" s="85"/>
      <c r="M13" s="85"/>
      <c r="N13" s="85"/>
      <c r="O13" s="85"/>
      <c r="P13" s="90"/>
      <c r="Q13" s="19">
        <f>SUM(E13:P13)</f>
        <v>32</v>
      </c>
    </row>
    <row r="14" spans="1:17" s="74" customFormat="1" ht="13.5" thickBot="1">
      <c r="A14" s="1" t="s">
        <v>103</v>
      </c>
      <c r="B14" s="75" t="s">
        <v>106</v>
      </c>
      <c r="C14" s="75"/>
      <c r="D14" s="75"/>
      <c r="E14" s="85">
        <v>10</v>
      </c>
      <c r="F14" s="85">
        <v>4</v>
      </c>
      <c r="G14" s="85"/>
      <c r="H14" s="85"/>
      <c r="I14" s="85"/>
      <c r="J14" s="85"/>
      <c r="K14" s="85"/>
      <c r="L14" s="85"/>
      <c r="M14" s="85"/>
      <c r="N14" s="85"/>
      <c r="O14" s="85"/>
      <c r="P14" s="90"/>
      <c r="Q14" s="19">
        <f>SUM(E14:P14)</f>
        <v>14</v>
      </c>
    </row>
    <row r="15" spans="1:17" s="74" customFormat="1" ht="13.5" thickBot="1">
      <c r="A15" s="1" t="s">
        <v>103</v>
      </c>
      <c r="B15" s="75" t="s">
        <v>107</v>
      </c>
      <c r="C15" s="75"/>
      <c r="D15" s="75"/>
      <c r="E15" s="85">
        <v>19</v>
      </c>
      <c r="F15" s="85">
        <v>7</v>
      </c>
      <c r="G15" s="85"/>
      <c r="H15" s="85"/>
      <c r="I15" s="85"/>
      <c r="J15" s="85"/>
      <c r="K15" s="85"/>
      <c r="L15" s="85"/>
      <c r="M15" s="85"/>
      <c r="N15" s="85"/>
      <c r="O15" s="85"/>
      <c r="P15" s="90"/>
      <c r="Q15" s="19">
        <f>SUM(E15:P15)</f>
        <v>26</v>
      </c>
    </row>
    <row r="16" spans="1:20" s="74" customFormat="1" ht="13.5" thickBot="1">
      <c r="A16" s="159" t="s">
        <v>113</v>
      </c>
      <c r="B16" s="160"/>
      <c r="C16" s="45">
        <f>+D16/'Meta Corte Muni'!P16</f>
        <v>2.3148480283138433</v>
      </c>
      <c r="D16" s="21">
        <f>+Q16/R16</f>
        <v>0.1226869455006337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0</v>
      </c>
      <c r="H16" s="86">
        <f t="shared" si="0"/>
        <v>0</v>
      </c>
      <c r="I16" s="86">
        <f t="shared" si="0"/>
        <v>0</v>
      </c>
      <c r="J16" s="86">
        <f t="shared" si="0"/>
        <v>0</v>
      </c>
      <c r="K16" s="86">
        <f t="shared" si="0"/>
        <v>0</v>
      </c>
      <c r="L16" s="86">
        <f t="shared" si="0"/>
        <v>0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15">
        <f>SUM(Q12:Q15)</f>
        <v>121</v>
      </c>
      <c r="R16" s="265">
        <f>3945/4</f>
        <v>986.25</v>
      </c>
      <c r="S16" s="266"/>
      <c r="T16" s="106"/>
    </row>
    <row r="17" spans="1:17" s="74" customFormat="1" ht="13.5" thickBot="1">
      <c r="A17" s="1" t="s">
        <v>108</v>
      </c>
      <c r="B17" s="75" t="s">
        <v>109</v>
      </c>
      <c r="C17" s="75"/>
      <c r="D17" s="75"/>
      <c r="E17" s="85">
        <v>44</v>
      </c>
      <c r="F17" s="85">
        <v>16</v>
      </c>
      <c r="G17" s="85"/>
      <c r="H17" s="85"/>
      <c r="I17" s="85"/>
      <c r="J17" s="85"/>
      <c r="K17" s="85"/>
      <c r="L17" s="85"/>
      <c r="M17" s="85"/>
      <c r="N17" s="85"/>
      <c r="O17" s="85"/>
      <c r="P17" s="90"/>
      <c r="Q17" s="19">
        <f>SUM(E17:P17)</f>
        <v>60</v>
      </c>
    </row>
    <row r="18" spans="1:17" s="74" customFormat="1" ht="13.5" thickBot="1">
      <c r="A18" s="1" t="s">
        <v>108</v>
      </c>
      <c r="B18" s="75" t="s">
        <v>110</v>
      </c>
      <c r="C18" s="75"/>
      <c r="D18" s="75"/>
      <c r="E18" s="85">
        <v>4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90"/>
      <c r="Q18" s="19">
        <f>SUM(E18:P18)</f>
        <v>4</v>
      </c>
    </row>
    <row r="19" spans="1:17" s="74" customFormat="1" ht="13.5" thickBot="1">
      <c r="A19" s="1" t="s">
        <v>108</v>
      </c>
      <c r="B19" s="75" t="s">
        <v>111</v>
      </c>
      <c r="C19" s="75"/>
      <c r="D19" s="75"/>
      <c r="E19" s="85"/>
      <c r="F19" s="85">
        <v>2</v>
      </c>
      <c r="G19" s="85"/>
      <c r="H19" s="85"/>
      <c r="I19" s="85"/>
      <c r="J19" s="85"/>
      <c r="K19" s="85"/>
      <c r="L19" s="85"/>
      <c r="M19" s="85"/>
      <c r="N19" s="85"/>
      <c r="O19" s="85"/>
      <c r="P19" s="90"/>
      <c r="Q19" s="19">
        <f>SUM(E19:P19)</f>
        <v>2</v>
      </c>
    </row>
    <row r="20" spans="1:17" s="74" customFormat="1" ht="13.5" thickBot="1">
      <c r="A20" s="1" t="s">
        <v>108</v>
      </c>
      <c r="B20" s="75" t="s">
        <v>112</v>
      </c>
      <c r="C20" s="75"/>
      <c r="D20" s="75"/>
      <c r="E20" s="85">
        <v>1</v>
      </c>
      <c r="F20" s="85">
        <v>2</v>
      </c>
      <c r="G20" s="85"/>
      <c r="H20" s="85"/>
      <c r="I20" s="85"/>
      <c r="J20" s="85"/>
      <c r="K20" s="85"/>
      <c r="L20" s="85"/>
      <c r="M20" s="85"/>
      <c r="N20" s="85"/>
      <c r="O20" s="85"/>
      <c r="P20" s="90"/>
      <c r="Q20" s="19">
        <f>SUM(E20:P20)</f>
        <v>3</v>
      </c>
    </row>
    <row r="21" spans="1:19" s="82" customFormat="1" ht="13.5" thickBot="1">
      <c r="A21" s="159" t="s">
        <v>114</v>
      </c>
      <c r="B21" s="160"/>
      <c r="C21" s="45">
        <f>+D21/'Meta Corte Muni'!P17</f>
        <v>0.9883970777825527</v>
      </c>
      <c r="D21" s="21">
        <f>+Q21/R21</f>
        <v>0.05930382466695316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69</v>
      </c>
      <c r="R21" s="267">
        <f>4654/4</f>
        <v>1163.5</v>
      </c>
      <c r="S21" s="268"/>
    </row>
    <row r="22" spans="2:19" s="74" customFormat="1" ht="12.75">
      <c r="B22" s="80" t="s">
        <v>115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2"/>
        <v>0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190</v>
      </c>
      <c r="R22" s="195">
        <f>+R21+R16</f>
        <v>2149.75</v>
      </c>
      <c r="S22" s="195"/>
    </row>
    <row r="24" ht="15">
      <c r="B24" s="46"/>
    </row>
  </sheetData>
  <sheetProtection/>
  <mergeCells count="14">
    <mergeCell ref="A16:B16"/>
    <mergeCell ref="A21:B21"/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22:S22"/>
    <mergeCell ref="R16:S16"/>
    <mergeCell ref="R21:S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5.57421875" style="56" bestFit="1" customWidth="1"/>
    <col min="12" max="12" width="7.00390625" style="56" bestFit="1" customWidth="1"/>
    <col min="13" max="13" width="5.8515625" style="56" bestFit="1" customWidth="1"/>
    <col min="14" max="17" width="5.28125" style="56" bestFit="1" customWidth="1"/>
    <col min="18" max="18" width="6.421875" style="56" bestFit="1" customWidth="1"/>
    <col min="19" max="19" width="5.8515625" style="56" bestFit="1" customWidth="1"/>
    <col min="20" max="20" width="6.140625" style="56" bestFit="1" customWidth="1"/>
    <col min="21" max="21" width="6.421875" style="56" bestFit="1" customWidth="1"/>
    <col min="22" max="22" width="5.8515625" style="56" bestFit="1" customWidth="1"/>
    <col min="23" max="23" width="8.00390625" style="56" customWidth="1"/>
    <col min="24" max="24" width="5.57421875" style="56" bestFit="1" customWidth="1"/>
    <col min="25" max="25" width="7.00390625" style="56" bestFit="1" customWidth="1"/>
    <col min="26" max="26" width="5.8515625" style="56" bestFit="1" customWidth="1"/>
    <col min="27" max="30" width="5.28125" style="56" bestFit="1" customWidth="1"/>
    <col min="31" max="31" width="6.421875" style="56" bestFit="1" customWidth="1"/>
    <col min="32" max="32" width="5.8515625" style="56" bestFit="1" customWidth="1"/>
    <col min="33" max="33" width="6.140625" style="56" bestFit="1" customWidth="1"/>
    <col min="34" max="34" width="6.421875" style="56" bestFit="1" customWidth="1"/>
    <col min="35" max="35" width="5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41" t="s">
        <v>0</v>
      </c>
      <c r="B1" s="233" t="s">
        <v>1</v>
      </c>
      <c r="C1" s="233" t="s">
        <v>58</v>
      </c>
      <c r="D1" s="230" t="s">
        <v>55</v>
      </c>
      <c r="E1" s="274" t="s">
        <v>69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6"/>
    </row>
    <row r="2" spans="1:39" ht="15" customHeight="1" thickTop="1">
      <c r="A2" s="242"/>
      <c r="B2" s="261"/>
      <c r="C2" s="234"/>
      <c r="D2" s="231"/>
      <c r="E2" s="251" t="s">
        <v>3</v>
      </c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3"/>
      <c r="AK2" s="247" t="s">
        <v>4</v>
      </c>
      <c r="AL2" s="247"/>
      <c r="AM2" s="277"/>
    </row>
    <row r="3" spans="1:39" ht="15" customHeight="1">
      <c r="A3" s="242"/>
      <c r="B3" s="261"/>
      <c r="C3" s="234"/>
      <c r="D3" s="231"/>
      <c r="E3" s="254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55"/>
      <c r="AK3" s="247"/>
      <c r="AL3" s="247"/>
      <c r="AM3" s="277"/>
    </row>
    <row r="4" spans="1:39" ht="15" customHeight="1">
      <c r="A4" s="242"/>
      <c r="B4" s="261"/>
      <c r="C4" s="234"/>
      <c r="D4" s="231"/>
      <c r="E4" s="254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55"/>
      <c r="AK4" s="247"/>
      <c r="AL4" s="247"/>
      <c r="AM4" s="277"/>
    </row>
    <row r="5" spans="1:39" ht="15" customHeight="1">
      <c r="A5" s="242"/>
      <c r="B5" s="261"/>
      <c r="C5" s="234"/>
      <c r="D5" s="231"/>
      <c r="E5" s="254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55"/>
      <c r="AK5" s="247"/>
      <c r="AL5" s="247"/>
      <c r="AM5" s="277"/>
    </row>
    <row r="6" spans="1:39" ht="15" customHeight="1">
      <c r="A6" s="242"/>
      <c r="B6" s="261"/>
      <c r="C6" s="234"/>
      <c r="D6" s="231"/>
      <c r="E6" s="254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55"/>
      <c r="AK6" s="247"/>
      <c r="AL6" s="247"/>
      <c r="AM6" s="277"/>
    </row>
    <row r="7" spans="1:39" ht="15" customHeight="1">
      <c r="A7" s="242"/>
      <c r="B7" s="261"/>
      <c r="C7" s="234"/>
      <c r="D7" s="231"/>
      <c r="E7" s="254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55"/>
      <c r="AK7" s="247"/>
      <c r="AL7" s="247"/>
      <c r="AM7" s="277"/>
    </row>
    <row r="8" spans="1:39" ht="15" customHeight="1">
      <c r="A8" s="242"/>
      <c r="B8" s="261"/>
      <c r="C8" s="234"/>
      <c r="D8" s="231"/>
      <c r="E8" s="254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55"/>
      <c r="AK8" s="247"/>
      <c r="AL8" s="247"/>
      <c r="AM8" s="277"/>
    </row>
    <row r="9" spans="1:39" ht="15.75" customHeight="1" thickBot="1">
      <c r="A9" s="242"/>
      <c r="B9" s="261"/>
      <c r="C9" s="234"/>
      <c r="D9" s="231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8"/>
      <c r="AK9" s="249"/>
      <c r="AL9" s="249"/>
      <c r="AM9" s="278"/>
    </row>
    <row r="10" spans="1:39" ht="57.75" customHeight="1" thickBot="1" thickTop="1">
      <c r="A10" s="243"/>
      <c r="B10" s="235"/>
      <c r="C10" s="234"/>
      <c r="D10" s="232"/>
      <c r="E10" s="208" t="s">
        <v>70</v>
      </c>
      <c r="F10" s="209"/>
      <c r="G10" s="209"/>
      <c r="H10" s="209"/>
      <c r="I10" s="209"/>
      <c r="J10" s="240"/>
      <c r="K10" s="250" t="s">
        <v>71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71" t="s">
        <v>102</v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72" t="s">
        <v>76</v>
      </c>
      <c r="AL10" s="272" t="s">
        <v>129</v>
      </c>
      <c r="AM10" s="272" t="s">
        <v>130</v>
      </c>
    </row>
    <row r="11" spans="1:39" ht="24" thickBot="1">
      <c r="A11" s="98"/>
      <c r="B11" s="98"/>
      <c r="C11" s="235"/>
      <c r="D11" s="98" t="s">
        <v>56</v>
      </c>
      <c r="E11" s="97" t="s">
        <v>120</v>
      </c>
      <c r="F11" s="99" t="s">
        <v>90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73"/>
      <c r="AL11" s="273"/>
      <c r="AM11" s="273"/>
    </row>
    <row r="12" spans="1:36" ht="15.75" thickBot="1">
      <c r="A12" s="1" t="s">
        <v>103</v>
      </c>
      <c r="B12" s="11" t="s">
        <v>104</v>
      </c>
      <c r="C12" s="11"/>
      <c r="D12" s="11"/>
      <c r="E12" s="19">
        <v>55</v>
      </c>
      <c r="F12" s="51">
        <f>+E12+(K12+L12+M12)-(X12+Y12+Z12)</f>
        <v>55</v>
      </c>
      <c r="G12" s="19"/>
      <c r="H12" s="52">
        <f>+G12+(Q12+R12)-(AD12+AE12)</f>
        <v>0</v>
      </c>
      <c r="I12" s="52">
        <f>+G12+(Q12+R12+S12+T12)-(AD12+AE12+AF12+AG12)</f>
        <v>0</v>
      </c>
      <c r="J12" s="53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7"/>
      <c r="V12" s="67"/>
      <c r="W12" s="19">
        <f>SUM(K12:V12)</f>
        <v>0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</row>
    <row r="13" spans="1:36" ht="15.75" thickBot="1">
      <c r="A13" s="1" t="s">
        <v>103</v>
      </c>
      <c r="B13" s="11" t="s">
        <v>105</v>
      </c>
      <c r="C13" s="11"/>
      <c r="D13" s="11"/>
      <c r="E13" s="19">
        <v>58</v>
      </c>
      <c r="F13" s="51">
        <f>+E13+(K13+L13+M13)-(X13+Y13+Z13)</f>
        <v>58</v>
      </c>
      <c r="G13" s="19"/>
      <c r="H13" s="52">
        <f>+G13+(Q13+R13)-(AD13+AE13)</f>
        <v>0</v>
      </c>
      <c r="I13" s="52">
        <f>+G13+(Q13+R13+S13+T13)-(AD13+AE13+AF13+AG13)</f>
        <v>0</v>
      </c>
      <c r="J13" s="53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67"/>
      <c r="V13" s="67"/>
      <c r="W13" s="19">
        <f aca="true" t="shared" si="0" ref="W13:W21">SUM(K13:V13)</f>
        <v>0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 aca="true" t="shared" si="1" ref="AJ13:AJ21">SUM(X13:AI13)</f>
        <v>0</v>
      </c>
    </row>
    <row r="14" spans="1:36" ht="15.75" thickBot="1">
      <c r="A14" s="1" t="s">
        <v>103</v>
      </c>
      <c r="B14" s="11" t="s">
        <v>106</v>
      </c>
      <c r="C14" s="11"/>
      <c r="D14" s="11"/>
      <c r="E14" s="19">
        <v>27</v>
      </c>
      <c r="F14" s="51">
        <f>+E14+(K14+L14+M14)-(X14+Y14+Z14)</f>
        <v>27</v>
      </c>
      <c r="G14" s="19"/>
      <c r="H14" s="52">
        <f>+G14+(Q14+R14)-(AD14+AE14)</f>
        <v>0</v>
      </c>
      <c r="I14" s="52">
        <f>+G14+(Q14+R14+S14+T14)-(AD14+AE14+AF14+AG14)</f>
        <v>0</v>
      </c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0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</row>
    <row r="15" spans="1:36" ht="15.75" thickBot="1">
      <c r="A15" s="1" t="s">
        <v>103</v>
      </c>
      <c r="B15" s="11" t="s">
        <v>107</v>
      </c>
      <c r="C15" s="11"/>
      <c r="D15" s="11"/>
      <c r="E15" s="19">
        <v>33</v>
      </c>
      <c r="F15" s="51">
        <f>+E15+(K15+L15+M15)-(X15+Y15+Z15)</f>
        <v>33</v>
      </c>
      <c r="G15" s="19"/>
      <c r="H15" s="52">
        <f>+G15+(Q15+R15)-(AD15+AE15)</f>
        <v>0</v>
      </c>
      <c r="I15" s="52">
        <f>+G15+(Q15+R15+S15+T15)-(AD15+AE15+AF15+AG15)</f>
        <v>0</v>
      </c>
      <c r="J15" s="53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7"/>
      <c r="V15" s="67"/>
      <c r="W15" s="19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</row>
    <row r="16" spans="1:39" ht="15.75" thickBot="1">
      <c r="A16" s="159" t="s">
        <v>113</v>
      </c>
      <c r="B16" s="160"/>
      <c r="C16" s="45">
        <f>+D16/'Meta Corte Muni'!Q16</f>
        <v>0.9401714046595547</v>
      </c>
      <c r="D16" s="20">
        <f>+F16/AK16</f>
        <v>0.32905999163084415</v>
      </c>
      <c r="E16" s="15">
        <f aca="true" t="shared" si="2" ref="E16:V16">SUM(E12:E15)</f>
        <v>173</v>
      </c>
      <c r="F16" s="15">
        <f t="shared" si="2"/>
        <v>173</v>
      </c>
      <c r="G16" s="15">
        <f t="shared" si="2"/>
        <v>0</v>
      </c>
      <c r="H16" s="15">
        <f>SUM(H12:H15)</f>
        <v>0</v>
      </c>
      <c r="I16" s="15">
        <f>SUM(I12:I15)</f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0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0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108</v>
      </c>
      <c r="B17" s="11" t="s">
        <v>109</v>
      </c>
      <c r="C17" s="11"/>
      <c r="D17" s="11"/>
      <c r="E17" s="19">
        <v>41</v>
      </c>
      <c r="F17" s="51">
        <f>+E17+(K17+L17+M17)-(X17+Y17+Z17)</f>
        <v>44</v>
      </c>
      <c r="G17" s="19"/>
      <c r="H17" s="52">
        <f>+G17+(Q17+R17)-(AD17+AE17)</f>
        <v>0</v>
      </c>
      <c r="I17" s="52">
        <f>+G17+(Q17+R17+S17+T17)-(AD17+AE17+AF17+AG17)</f>
        <v>0</v>
      </c>
      <c r="J17" s="53"/>
      <c r="K17" s="67">
        <v>1</v>
      </c>
      <c r="L17" s="67">
        <v>2</v>
      </c>
      <c r="M17" s="67"/>
      <c r="N17" s="67"/>
      <c r="O17" s="67"/>
      <c r="P17" s="67"/>
      <c r="Q17" s="67"/>
      <c r="R17" s="67"/>
      <c r="S17" s="67"/>
      <c r="T17" s="68"/>
      <c r="U17" s="67"/>
      <c r="V17" s="67"/>
      <c r="W17" s="19">
        <f t="shared" si="0"/>
        <v>3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0</v>
      </c>
    </row>
    <row r="18" spans="1:36" ht="15.75" thickBot="1">
      <c r="A18" s="1" t="s">
        <v>108</v>
      </c>
      <c r="B18" s="11" t="s">
        <v>110</v>
      </c>
      <c r="C18" s="11"/>
      <c r="D18" s="11"/>
      <c r="E18" s="19">
        <v>7</v>
      </c>
      <c r="F18" s="51">
        <f>+E18+(K18+L18+M18)-(X18+Y18+Z18)</f>
        <v>7</v>
      </c>
      <c r="G18" s="19"/>
      <c r="H18" s="52">
        <f>+G18+(Q18+R18)-(AD18+AE18)</f>
        <v>0</v>
      </c>
      <c r="I18" s="52">
        <f>+G18+(Q18+R18+S18+T18)-(AD18+AE18+AF18+AG18)</f>
        <v>0</v>
      </c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0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</row>
    <row r="19" spans="1:36" ht="15.75" thickBot="1">
      <c r="A19" s="1" t="s">
        <v>108</v>
      </c>
      <c r="B19" s="11" t="s">
        <v>111</v>
      </c>
      <c r="C19" s="11"/>
      <c r="D19" s="11"/>
      <c r="E19" s="19">
        <v>10</v>
      </c>
      <c r="F19" s="51">
        <f>+E19+(K19+L19+M19)-(X19+Y19+Z19)</f>
        <v>10</v>
      </c>
      <c r="G19" s="19"/>
      <c r="H19" s="52">
        <f>+G19+(Q19+R19)-(AD19+AE19)</f>
        <v>0</v>
      </c>
      <c r="I19" s="52">
        <f>+G19+(Q19+R19+S19+T19)-(AD19+AE19+AF19+AG19)</f>
        <v>0</v>
      </c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0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</row>
    <row r="20" spans="1:36" ht="15.75" thickBot="1">
      <c r="A20" s="1" t="s">
        <v>108</v>
      </c>
      <c r="B20" s="11" t="s">
        <v>112</v>
      </c>
      <c r="C20" s="11"/>
      <c r="D20" s="11"/>
      <c r="E20" s="19">
        <v>24</v>
      </c>
      <c r="F20" s="51">
        <f>+E20+(K20+L20+M20)-(X20+Y20+Z20)</f>
        <v>24</v>
      </c>
      <c r="G20" s="19"/>
      <c r="H20" s="52">
        <f>+G20+(Q20+R20)-(AD20+AE20)</f>
        <v>0</v>
      </c>
      <c r="I20" s="52">
        <f>+G20+(Q20+R20+S20+T20)-(AD20+AE20+AF20+AG20)</f>
        <v>0</v>
      </c>
      <c r="J20" s="53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7"/>
      <c r="V20" s="67"/>
      <c r="W20" s="19">
        <f t="shared" si="0"/>
        <v>0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0</v>
      </c>
    </row>
    <row r="21" spans="1:39" ht="15.75" thickBot="1">
      <c r="A21" s="159" t="s">
        <v>114</v>
      </c>
      <c r="B21" s="160"/>
      <c r="C21" s="45">
        <f>+D21/'Meta Corte Muni'!Q17</f>
        <v>0.6159152500615916</v>
      </c>
      <c r="D21" s="20">
        <f>+F21/AK21</f>
        <v>0.13550135501355015</v>
      </c>
      <c r="E21" s="15">
        <f aca="true" t="shared" si="4" ref="E21:V21">SUM(E17:E20)</f>
        <v>82</v>
      </c>
      <c r="F21" s="15">
        <f t="shared" si="4"/>
        <v>85</v>
      </c>
      <c r="G21" s="15">
        <f t="shared" si="4"/>
        <v>0</v>
      </c>
      <c r="H21" s="15">
        <f>SUM(H17:H20)</f>
        <v>0</v>
      </c>
      <c r="I21" s="15">
        <f>SUM(I17:I20)</f>
        <v>0</v>
      </c>
      <c r="J21" s="15">
        <f t="shared" si="4"/>
        <v>0</v>
      </c>
      <c r="K21" s="15">
        <f t="shared" si="4"/>
        <v>1</v>
      </c>
      <c r="L21" s="15">
        <f t="shared" si="4"/>
        <v>2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69">
        <f t="shared" si="4"/>
        <v>0</v>
      </c>
      <c r="V21" s="15">
        <f t="shared" si="4"/>
        <v>0</v>
      </c>
      <c r="W21" s="15">
        <f t="shared" si="0"/>
        <v>3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115</v>
      </c>
      <c r="C22" s="22"/>
      <c r="E22" s="3">
        <f>+E21+E16</f>
        <v>255</v>
      </c>
      <c r="F22" s="3">
        <f aca="true" t="shared" si="6" ref="F22:AJ22">+F21+F16</f>
        <v>258</v>
      </c>
      <c r="G22" s="3">
        <f t="shared" si="6"/>
        <v>0</v>
      </c>
      <c r="H22" s="3">
        <f>+H21+H16</f>
        <v>0</v>
      </c>
      <c r="I22" s="3">
        <f>+I21+I16</f>
        <v>0</v>
      </c>
      <c r="J22" s="3">
        <f t="shared" si="6"/>
        <v>0</v>
      </c>
      <c r="K22" s="3">
        <f t="shared" si="6"/>
        <v>1</v>
      </c>
      <c r="L22" s="3">
        <f t="shared" si="6"/>
        <v>2</v>
      </c>
      <c r="M22" s="3">
        <f t="shared" si="6"/>
        <v>0</v>
      </c>
      <c r="N22" s="3">
        <f t="shared" si="6"/>
        <v>0</v>
      </c>
      <c r="O22" s="3">
        <f t="shared" si="6"/>
        <v>0</v>
      </c>
      <c r="P22" s="3">
        <f t="shared" si="6"/>
        <v>0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0</v>
      </c>
      <c r="V22" s="3">
        <f t="shared" si="6"/>
        <v>0</v>
      </c>
      <c r="W22" s="3">
        <f t="shared" si="6"/>
        <v>3</v>
      </c>
      <c r="X22" s="3">
        <f t="shared" si="6"/>
        <v>0</v>
      </c>
      <c r="Y22" s="3">
        <f t="shared" si="6"/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A16:B16"/>
    <mergeCell ref="A21:B21"/>
    <mergeCell ref="A1:A10"/>
    <mergeCell ref="B1:B10"/>
    <mergeCell ref="C1:C11"/>
    <mergeCell ref="D1:D10"/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12" width="9.7109375" style="56" bestFit="1" customWidth="1"/>
    <col min="13" max="22" width="7.140625" style="56" bestFit="1" customWidth="1"/>
    <col min="23" max="23" width="8.00390625" style="56" customWidth="1"/>
    <col min="24" max="24" width="7.140625" style="56" bestFit="1" customWidth="1"/>
    <col min="25" max="25" width="7.00390625" style="56" bestFit="1" customWidth="1"/>
    <col min="26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41" t="s">
        <v>0</v>
      </c>
      <c r="B1" s="233" t="s">
        <v>1</v>
      </c>
      <c r="C1" s="233" t="s">
        <v>58</v>
      </c>
      <c r="D1" s="230" t="s">
        <v>55</v>
      </c>
      <c r="E1" s="259" t="s">
        <v>72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</row>
    <row r="2" spans="1:37" ht="15" customHeight="1" thickTop="1">
      <c r="A2" s="242"/>
      <c r="B2" s="261"/>
      <c r="C2" s="234"/>
      <c r="D2" s="231"/>
      <c r="E2" s="251" t="s">
        <v>3</v>
      </c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3"/>
      <c r="AK2" s="245" t="s">
        <v>4</v>
      </c>
    </row>
    <row r="3" spans="1:37" ht="15" customHeight="1">
      <c r="A3" s="242"/>
      <c r="B3" s="261"/>
      <c r="C3" s="234"/>
      <c r="D3" s="231"/>
      <c r="E3" s="254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55"/>
      <c r="AK3" s="247"/>
    </row>
    <row r="4" spans="1:37" ht="15" customHeight="1">
      <c r="A4" s="242"/>
      <c r="B4" s="261"/>
      <c r="C4" s="234"/>
      <c r="D4" s="231"/>
      <c r="E4" s="254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55"/>
      <c r="AK4" s="247"/>
    </row>
    <row r="5" spans="1:37" ht="15" customHeight="1">
      <c r="A5" s="242"/>
      <c r="B5" s="261"/>
      <c r="C5" s="234"/>
      <c r="D5" s="231"/>
      <c r="E5" s="254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55"/>
      <c r="AK5" s="247"/>
    </row>
    <row r="6" spans="1:37" ht="15" customHeight="1">
      <c r="A6" s="242"/>
      <c r="B6" s="261"/>
      <c r="C6" s="234"/>
      <c r="D6" s="231"/>
      <c r="E6" s="254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55"/>
      <c r="AK6" s="247"/>
    </row>
    <row r="7" spans="1:37" ht="15" customHeight="1">
      <c r="A7" s="242"/>
      <c r="B7" s="261"/>
      <c r="C7" s="234"/>
      <c r="D7" s="231"/>
      <c r="E7" s="254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55"/>
      <c r="AK7" s="247"/>
    </row>
    <row r="8" spans="1:37" ht="15" customHeight="1">
      <c r="A8" s="242"/>
      <c r="B8" s="261"/>
      <c r="C8" s="234"/>
      <c r="D8" s="231"/>
      <c r="E8" s="254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55"/>
      <c r="AK8" s="247"/>
    </row>
    <row r="9" spans="1:37" ht="15.75" customHeight="1" thickBot="1">
      <c r="A9" s="242"/>
      <c r="B9" s="261"/>
      <c r="C9" s="234"/>
      <c r="D9" s="231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8"/>
      <c r="AK9" s="249"/>
    </row>
    <row r="10" spans="1:37" ht="64.5" customHeight="1" thickBot="1" thickTop="1">
      <c r="A10" s="243"/>
      <c r="B10" s="235"/>
      <c r="C10" s="234"/>
      <c r="D10" s="232"/>
      <c r="E10" s="208" t="s">
        <v>73</v>
      </c>
      <c r="F10" s="209"/>
      <c r="G10" s="209"/>
      <c r="H10" s="209"/>
      <c r="I10" s="209"/>
      <c r="J10" s="240"/>
      <c r="K10" s="208" t="s">
        <v>74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8" t="s">
        <v>75</v>
      </c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40"/>
      <c r="AK10" s="279" t="s">
        <v>131</v>
      </c>
    </row>
    <row r="11" spans="1:37" ht="20.25" customHeight="1" thickBot="1">
      <c r="A11" s="98"/>
      <c r="B11" s="98"/>
      <c r="C11" s="235"/>
      <c r="D11" s="98" t="s">
        <v>56</v>
      </c>
      <c r="E11" s="97" t="s">
        <v>120</v>
      </c>
      <c r="F11" s="99" t="s">
        <v>90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73"/>
    </row>
    <row r="12" spans="1:37" s="74" customFormat="1" ht="13.5" thickBot="1">
      <c r="A12" s="1" t="s">
        <v>103</v>
      </c>
      <c r="B12" s="75" t="s">
        <v>104</v>
      </c>
      <c r="C12" s="75"/>
      <c r="D12" s="75"/>
      <c r="E12" s="19">
        <v>81</v>
      </c>
      <c r="F12" s="51">
        <f>+E12+(K12+L12+M12)-(X12+Y12+Z12)</f>
        <v>81</v>
      </c>
      <c r="G12" s="19"/>
      <c r="H12" s="52">
        <f>+G12+(Q12+R12)-(AD12+AE12)</f>
        <v>0</v>
      </c>
      <c r="I12" s="52">
        <f>+G12+(Q12+R12+S12+T12)-(AD12+AE12+AF12+AG12)</f>
        <v>0</v>
      </c>
      <c r="J12" s="53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7"/>
      <c r="V12" s="54"/>
      <c r="W12" s="19">
        <f>SUM(K12:V12)</f>
        <v>0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</row>
    <row r="13" spans="1:37" s="74" customFormat="1" ht="13.5" thickBot="1">
      <c r="A13" s="1" t="s">
        <v>103</v>
      </c>
      <c r="B13" s="75" t="s">
        <v>105</v>
      </c>
      <c r="C13" s="75"/>
      <c r="D13" s="75"/>
      <c r="E13" s="19">
        <v>69</v>
      </c>
      <c r="F13" s="51">
        <f>+E13+(K13+L13+M13)-(X13+Y13+Z13)</f>
        <v>70</v>
      </c>
      <c r="G13" s="19"/>
      <c r="H13" s="52">
        <f>+G13+(Q13+R13)-(AD13+AE13)</f>
        <v>0</v>
      </c>
      <c r="I13" s="52">
        <f>+G13+(Q13+R13+S13+T13)-(AD13+AE13+AF13+AG13)</f>
        <v>0</v>
      </c>
      <c r="J13" s="53"/>
      <c r="K13" s="67"/>
      <c r="L13" s="67">
        <v>1</v>
      </c>
      <c r="M13" s="67"/>
      <c r="N13" s="67"/>
      <c r="O13" s="67"/>
      <c r="P13" s="67"/>
      <c r="Q13" s="67"/>
      <c r="R13" s="67"/>
      <c r="S13" s="67"/>
      <c r="T13" s="68"/>
      <c r="U13" s="67"/>
      <c r="V13" s="54"/>
      <c r="W13" s="19">
        <f aca="true" t="shared" si="0" ref="W13:W21"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 aca="true" t="shared" si="1" ref="AJ13:AJ21">SUM(X13:AI13)</f>
        <v>0</v>
      </c>
      <c r="AK13" s="90"/>
    </row>
    <row r="14" spans="1:37" s="74" customFormat="1" ht="13.5" thickBot="1">
      <c r="A14" s="1" t="s">
        <v>103</v>
      </c>
      <c r="B14" s="75" t="s">
        <v>106</v>
      </c>
      <c r="C14" s="75"/>
      <c r="D14" s="75"/>
      <c r="E14" s="19">
        <v>36</v>
      </c>
      <c r="F14" s="51">
        <f>+E14+(K14+L14+M14)-(X14+Y14+Z14)</f>
        <v>37</v>
      </c>
      <c r="G14" s="19"/>
      <c r="H14" s="52">
        <f>+G14+(Q14+R14)-(AD14+AE14)</f>
        <v>0</v>
      </c>
      <c r="I14" s="52">
        <f>+G14+(Q14+R14+S14+T14)-(AD14+AE14+AF14+AG14)</f>
        <v>0</v>
      </c>
      <c r="J14" s="53"/>
      <c r="K14" s="67">
        <v>1</v>
      </c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54"/>
      <c r="W14" s="19">
        <f t="shared" si="0"/>
        <v>1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  <c r="AK14" s="90"/>
    </row>
    <row r="15" spans="1:37" s="74" customFormat="1" ht="13.5" thickBot="1">
      <c r="A15" s="1" t="s">
        <v>103</v>
      </c>
      <c r="B15" s="75" t="s">
        <v>107</v>
      </c>
      <c r="C15" s="75"/>
      <c r="D15" s="75"/>
      <c r="E15" s="19">
        <v>41</v>
      </c>
      <c r="F15" s="51">
        <f>+E15+(K15+L15+M15)-(X15+Y15+Z15)</f>
        <v>44</v>
      </c>
      <c r="G15" s="19"/>
      <c r="H15" s="52">
        <f>+G15+(Q15+R15)-(AD15+AE15)</f>
        <v>0</v>
      </c>
      <c r="I15" s="52">
        <f>+G15+(Q15+R15+S15+T15)-(AD15+AE15+AF15+AG15)</f>
        <v>0</v>
      </c>
      <c r="J15" s="53"/>
      <c r="K15" s="67">
        <v>2</v>
      </c>
      <c r="L15" s="67">
        <v>1</v>
      </c>
      <c r="M15" s="67"/>
      <c r="N15" s="67"/>
      <c r="O15" s="67"/>
      <c r="P15" s="67"/>
      <c r="Q15" s="67"/>
      <c r="R15" s="67"/>
      <c r="S15" s="67"/>
      <c r="T15" s="68"/>
      <c r="U15" s="67"/>
      <c r="V15" s="54"/>
      <c r="W15" s="19">
        <f t="shared" si="0"/>
        <v>3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  <c r="AK15" s="90"/>
    </row>
    <row r="16" spans="1:37" s="74" customFormat="1" ht="13.5" thickBot="1">
      <c r="A16" s="159" t="s">
        <v>113</v>
      </c>
      <c r="B16" s="160"/>
      <c r="C16" s="45">
        <f>+D16/'Meta Corte Muni'!R16</f>
        <v>1.6990437020404634</v>
      </c>
      <c r="D16" s="20">
        <f>+F16/AK16</f>
        <v>0.2888374293468788</v>
      </c>
      <c r="E16" s="15">
        <f aca="true" t="shared" si="2" ref="E16:V16">SUM(E12:E15)</f>
        <v>227</v>
      </c>
      <c r="F16" s="15">
        <f t="shared" si="2"/>
        <v>232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3</v>
      </c>
      <c r="L16" s="15">
        <f t="shared" si="2"/>
        <v>2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5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0</v>
      </c>
      <c r="AK16" s="15">
        <f>3651*0.22</f>
        <v>803.22</v>
      </c>
    </row>
    <row r="17" spans="1:37" s="74" customFormat="1" ht="13.5" thickBot="1">
      <c r="A17" s="1" t="s">
        <v>108</v>
      </c>
      <c r="B17" s="75" t="s">
        <v>109</v>
      </c>
      <c r="C17" s="75"/>
      <c r="D17" s="75"/>
      <c r="E17" s="19">
        <v>158</v>
      </c>
      <c r="F17" s="51">
        <f>+E17+(K17+L17+M17)-(X17+Y17+Z17)</f>
        <v>195</v>
      </c>
      <c r="G17" s="19"/>
      <c r="H17" s="63">
        <f>+G17+(Q17+R17)-(AD17+AE17)</f>
        <v>0</v>
      </c>
      <c r="I17" s="63">
        <f>+G17+(Q17+R17+S17+T17)-(AD17+AE17+AF17+AG17)</f>
        <v>0</v>
      </c>
      <c r="J17" s="53"/>
      <c r="K17" s="67">
        <v>19</v>
      </c>
      <c r="L17" s="67">
        <v>19</v>
      </c>
      <c r="M17" s="67"/>
      <c r="N17" s="67"/>
      <c r="O17" s="67"/>
      <c r="P17" s="67"/>
      <c r="Q17" s="67"/>
      <c r="R17" s="67"/>
      <c r="S17" s="67"/>
      <c r="T17" s="68"/>
      <c r="U17" s="67"/>
      <c r="V17" s="67"/>
      <c r="W17" s="19">
        <f t="shared" si="0"/>
        <v>38</v>
      </c>
      <c r="X17" s="54"/>
      <c r="Y17" s="54">
        <v>1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1</v>
      </c>
      <c r="AK17" s="90"/>
    </row>
    <row r="18" spans="1:37" s="74" customFormat="1" ht="13.5" thickBot="1">
      <c r="A18" s="1" t="s">
        <v>108</v>
      </c>
      <c r="B18" s="75" t="s">
        <v>110</v>
      </c>
      <c r="C18" s="75"/>
      <c r="D18" s="75"/>
      <c r="E18" s="19"/>
      <c r="F18" s="64">
        <f>+E18+(K18+L18+M18)-(X18+Y18+Z18)</f>
        <v>1</v>
      </c>
      <c r="G18" s="19"/>
      <c r="H18" s="63">
        <f>+G18+(Q18+R18)-(AD18+AE18)</f>
        <v>0</v>
      </c>
      <c r="I18" s="63">
        <f>+G18+(Q18+R18+S18+T18)-(AD18+AE18+AF18+AG18)</f>
        <v>0</v>
      </c>
      <c r="J18" s="53"/>
      <c r="K18" s="67">
        <v>1</v>
      </c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0"/>
        <v>1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  <c r="AK18" s="90"/>
    </row>
    <row r="19" spans="1:37" s="74" customFormat="1" ht="13.5" thickBot="1">
      <c r="A19" s="1" t="s">
        <v>108</v>
      </c>
      <c r="B19" s="75" t="s">
        <v>111</v>
      </c>
      <c r="C19" s="75"/>
      <c r="D19" s="75"/>
      <c r="E19" s="19"/>
      <c r="F19" s="64">
        <f>+E19+(K19+L19+M19)-(X19+Y19+Z19)</f>
        <v>3</v>
      </c>
      <c r="G19" s="19"/>
      <c r="H19" s="63">
        <f>+G19+(Q19+R19)-(AD19+AE19)</f>
        <v>0</v>
      </c>
      <c r="I19" s="63">
        <f>+G19+(Q19+R19+S19+T19)-(AD19+AE19+AF19+AG19)</f>
        <v>0</v>
      </c>
      <c r="J19" s="53"/>
      <c r="K19" s="67">
        <v>3</v>
      </c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0"/>
        <v>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  <c r="AK19" s="90"/>
    </row>
    <row r="20" spans="1:37" s="74" customFormat="1" ht="13.5" thickBot="1">
      <c r="A20" s="1" t="s">
        <v>108</v>
      </c>
      <c r="B20" s="75" t="s">
        <v>112</v>
      </c>
      <c r="C20" s="75"/>
      <c r="D20" s="75"/>
      <c r="E20" s="19"/>
      <c r="F20" s="64">
        <f>+E20+(K20+L20+M20)-(X20+Y20+Z20)</f>
        <v>8</v>
      </c>
      <c r="G20" s="19"/>
      <c r="H20" s="63">
        <f>+G20+(Q20+R20)-(AD20+AE20)</f>
        <v>0</v>
      </c>
      <c r="I20" s="63">
        <f>+G20+(Q20+R20+S20+T20)-(AD20+AE20+AF20+AG20)</f>
        <v>0</v>
      </c>
      <c r="J20" s="53"/>
      <c r="K20" s="67">
        <v>4</v>
      </c>
      <c r="L20" s="67">
        <v>4</v>
      </c>
      <c r="M20" s="67"/>
      <c r="N20" s="67"/>
      <c r="O20" s="67"/>
      <c r="P20" s="67"/>
      <c r="Q20" s="67"/>
      <c r="R20" s="67"/>
      <c r="S20" s="67"/>
      <c r="T20" s="68"/>
      <c r="U20" s="67"/>
      <c r="V20" s="67"/>
      <c r="W20" s="19">
        <f t="shared" si="0"/>
        <v>8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0</v>
      </c>
      <c r="AK20" s="90"/>
    </row>
    <row r="21" spans="1:37" s="74" customFormat="1" ht="13.5" thickBot="1">
      <c r="A21" s="159" t="s">
        <v>114</v>
      </c>
      <c r="B21" s="160"/>
      <c r="C21" s="45">
        <f>+D21/'Meta Corte Muni'!R17</f>
        <v>1.28357127975157</v>
      </c>
      <c r="D21" s="20">
        <f>+F21/AK21</f>
        <v>0.21820711755776692</v>
      </c>
      <c r="E21" s="15">
        <f aca="true" t="shared" si="4" ref="E21:V21">SUM(E17:E20)</f>
        <v>158</v>
      </c>
      <c r="F21" s="15">
        <f t="shared" si="4"/>
        <v>207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27</v>
      </c>
      <c r="L21" s="15">
        <f t="shared" si="4"/>
        <v>23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0"/>
        <v>50</v>
      </c>
      <c r="X21" s="15">
        <f aca="true" t="shared" si="5" ref="X21:AI21">SUM(X17:X20)</f>
        <v>0</v>
      </c>
      <c r="Y21" s="15">
        <f t="shared" si="5"/>
        <v>1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1</v>
      </c>
      <c r="AK21" s="15">
        <f>4312*0.22</f>
        <v>948.64</v>
      </c>
    </row>
    <row r="22" spans="2:37" s="74" customFormat="1" ht="12.75">
      <c r="B22" s="80" t="s">
        <v>115</v>
      </c>
      <c r="C22" s="80"/>
      <c r="E22" s="90">
        <f>+E21+E16</f>
        <v>385</v>
      </c>
      <c r="F22" s="90">
        <f aca="true" t="shared" si="6" ref="F22:AJ22">+F21+F16</f>
        <v>439</v>
      </c>
      <c r="G22" s="90">
        <f t="shared" si="6"/>
        <v>0</v>
      </c>
      <c r="H22" s="90">
        <f t="shared" si="6"/>
        <v>0</v>
      </c>
      <c r="I22" s="90">
        <f t="shared" si="6"/>
        <v>0</v>
      </c>
      <c r="J22" s="90">
        <f t="shared" si="6"/>
        <v>0</v>
      </c>
      <c r="K22" s="90">
        <f t="shared" si="6"/>
        <v>30</v>
      </c>
      <c r="L22" s="90">
        <f t="shared" si="6"/>
        <v>25</v>
      </c>
      <c r="M22" s="90">
        <f t="shared" si="6"/>
        <v>0</v>
      </c>
      <c r="N22" s="90">
        <f t="shared" si="6"/>
        <v>0</v>
      </c>
      <c r="O22" s="90">
        <f t="shared" si="6"/>
        <v>0</v>
      </c>
      <c r="P22" s="90">
        <f t="shared" si="6"/>
        <v>0</v>
      </c>
      <c r="Q22" s="90">
        <f t="shared" si="6"/>
        <v>0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55</v>
      </c>
      <c r="X22" s="90">
        <f t="shared" si="6"/>
        <v>0</v>
      </c>
      <c r="Y22" s="90">
        <f t="shared" si="6"/>
        <v>1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1</v>
      </c>
      <c r="AK22" s="88">
        <f>+AK21+AK16</f>
        <v>1751.8600000000001</v>
      </c>
    </row>
  </sheetData>
  <sheetProtection/>
  <mergeCells count="13">
    <mergeCell ref="D1:D10"/>
    <mergeCell ref="A16:B16"/>
    <mergeCell ref="A21:B21"/>
    <mergeCell ref="A1:A10"/>
    <mergeCell ref="B1:B10"/>
    <mergeCell ref="E2:AJ9"/>
    <mergeCell ref="C1:C11"/>
    <mergeCell ref="AK2:AK9"/>
    <mergeCell ref="K10:W10"/>
    <mergeCell ref="X10:AJ10"/>
    <mergeCell ref="AK10:AK11"/>
    <mergeCell ref="E10:J10"/>
    <mergeCell ref="E1:A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64" t="s">
        <v>0</v>
      </c>
      <c r="B1" s="161" t="s">
        <v>1</v>
      </c>
      <c r="C1" s="161" t="s">
        <v>58</v>
      </c>
      <c r="D1" s="178" t="s">
        <v>55</v>
      </c>
      <c r="E1" s="185" t="s">
        <v>132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65"/>
      <c r="B2" s="141"/>
      <c r="C2" s="162"/>
      <c r="D2" s="179"/>
      <c r="E2" s="148" t="s">
        <v>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8" t="s">
        <v>4</v>
      </c>
      <c r="S2" s="143"/>
    </row>
    <row r="3" spans="1:19" ht="15" customHeight="1">
      <c r="A3" s="165"/>
      <c r="B3" s="141"/>
      <c r="C3" s="162"/>
      <c r="D3" s="179"/>
      <c r="E3" s="15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50"/>
      <c r="S3" s="144"/>
    </row>
    <row r="4" spans="1:19" ht="15" customHeight="1">
      <c r="A4" s="165"/>
      <c r="B4" s="141"/>
      <c r="C4" s="162"/>
      <c r="D4" s="179"/>
      <c r="E4" s="150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0"/>
      <c r="S4" s="144"/>
    </row>
    <row r="5" spans="1:19" ht="15" customHeight="1">
      <c r="A5" s="165"/>
      <c r="B5" s="141"/>
      <c r="C5" s="162"/>
      <c r="D5" s="179"/>
      <c r="E5" s="150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50"/>
      <c r="S5" s="144"/>
    </row>
    <row r="6" spans="1:19" ht="15" customHeight="1">
      <c r="A6" s="165"/>
      <c r="B6" s="141"/>
      <c r="C6" s="162"/>
      <c r="D6" s="179"/>
      <c r="E6" s="15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50"/>
      <c r="S6" s="144"/>
    </row>
    <row r="7" spans="1:19" ht="15" customHeight="1">
      <c r="A7" s="165"/>
      <c r="B7" s="141"/>
      <c r="C7" s="162"/>
      <c r="D7" s="179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0"/>
      <c r="S7" s="144"/>
    </row>
    <row r="8" spans="1:19" ht="15" customHeight="1">
      <c r="A8" s="165"/>
      <c r="B8" s="141"/>
      <c r="C8" s="162"/>
      <c r="D8" s="179"/>
      <c r="E8" s="15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50"/>
      <c r="S8" s="144"/>
    </row>
    <row r="9" spans="1:19" ht="15.75" customHeight="1" thickBot="1">
      <c r="A9" s="165"/>
      <c r="B9" s="141"/>
      <c r="C9" s="162"/>
      <c r="D9" s="179"/>
      <c r="E9" s="15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52"/>
      <c r="S9" s="145"/>
    </row>
    <row r="10" spans="1:19" ht="57.75" customHeight="1" thickBot="1">
      <c r="A10" s="166"/>
      <c r="B10" s="163"/>
      <c r="C10" s="162"/>
      <c r="D10" s="180"/>
      <c r="E10" s="146" t="s">
        <v>133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83" t="s">
        <v>138</v>
      </c>
      <c r="S10" s="183"/>
    </row>
    <row r="11" spans="1:19" ht="33" thickBot="1">
      <c r="A11" s="71"/>
      <c r="B11" s="71"/>
      <c r="C11" s="163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84"/>
      <c r="S11" s="184"/>
    </row>
    <row r="12" spans="1:17" s="74" customFormat="1" ht="13.5" thickBot="1">
      <c r="A12" s="1" t="s">
        <v>103</v>
      </c>
      <c r="B12" s="75" t="s">
        <v>104</v>
      </c>
      <c r="C12" s="75"/>
      <c r="D12" s="75"/>
      <c r="E12" s="76"/>
      <c r="F12" s="76"/>
      <c r="G12" s="77"/>
      <c r="H12" s="77"/>
      <c r="I12" s="77"/>
      <c r="J12" s="77"/>
      <c r="K12" s="77"/>
      <c r="L12" s="78"/>
      <c r="M12" s="78"/>
      <c r="N12" s="78"/>
      <c r="O12" s="78"/>
      <c r="P12" s="78"/>
      <c r="Q12" s="19"/>
    </row>
    <row r="13" spans="1:17" s="74" customFormat="1" ht="13.5" thickBot="1">
      <c r="A13" s="1" t="s">
        <v>103</v>
      </c>
      <c r="B13" s="75" t="s">
        <v>105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  <c r="M13" s="78"/>
      <c r="N13" s="78"/>
      <c r="O13" s="78"/>
      <c r="P13" s="78"/>
      <c r="Q13" s="19"/>
    </row>
    <row r="14" spans="1:17" s="74" customFormat="1" ht="13.5" thickBot="1">
      <c r="A14" s="1" t="s">
        <v>103</v>
      </c>
      <c r="B14" s="75" t="s">
        <v>106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/>
    </row>
    <row r="15" spans="1:17" s="74" customFormat="1" ht="13.5" thickBot="1">
      <c r="A15" s="1" t="s">
        <v>103</v>
      </c>
      <c r="B15" s="75" t="s">
        <v>107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19"/>
    </row>
    <row r="16" spans="1:19" s="74" customFormat="1" ht="15" customHeight="1" thickBot="1">
      <c r="A16" s="159" t="s">
        <v>113</v>
      </c>
      <c r="B16" s="160"/>
      <c r="C16" s="45">
        <f>+D16/'Meta Corte Muni'!S16</f>
        <v>0</v>
      </c>
      <c r="D16" s="20">
        <f>+Q16/R16</f>
        <v>0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5">
        <f>SUM(Q12:Q15)</f>
        <v>0</v>
      </c>
      <c r="R16" s="191">
        <v>250</v>
      </c>
      <c r="S16" s="192"/>
    </row>
    <row r="17" spans="1:17" s="74" customFormat="1" ht="13.5" thickBot="1">
      <c r="A17" s="1" t="s">
        <v>108</v>
      </c>
      <c r="B17" s="75" t="s">
        <v>109</v>
      </c>
      <c r="C17" s="75"/>
      <c r="D17" s="75"/>
      <c r="E17" s="76"/>
      <c r="F17" s="76"/>
      <c r="G17" s="77"/>
      <c r="H17" s="77"/>
      <c r="I17" s="77"/>
      <c r="J17" s="77"/>
      <c r="K17" s="77"/>
      <c r="L17" s="78"/>
      <c r="M17" s="78"/>
      <c r="N17" s="78"/>
      <c r="O17" s="78"/>
      <c r="P17" s="78"/>
      <c r="Q17" s="19"/>
    </row>
    <row r="18" spans="1:17" s="74" customFormat="1" ht="13.5" thickBot="1">
      <c r="A18" s="1" t="s">
        <v>108</v>
      </c>
      <c r="B18" s="75" t="s">
        <v>110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19"/>
    </row>
    <row r="19" spans="1:17" s="74" customFormat="1" ht="13.5" thickBot="1">
      <c r="A19" s="1" t="s">
        <v>108</v>
      </c>
      <c r="B19" s="75" t="s">
        <v>111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19"/>
    </row>
    <row r="20" spans="1:17" s="74" customFormat="1" ht="13.5" thickBot="1">
      <c r="A20" s="1" t="s">
        <v>108</v>
      </c>
      <c r="B20" s="75" t="s">
        <v>112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19"/>
    </row>
    <row r="21" spans="1:19" s="74" customFormat="1" ht="13.5" thickBot="1">
      <c r="A21" s="159" t="s">
        <v>114</v>
      </c>
      <c r="B21" s="160"/>
      <c r="C21" s="45">
        <f>+D21/'Meta Corte Muni'!S17</f>
        <v>0</v>
      </c>
      <c r="D21" s="20">
        <f>+Q21/R21</f>
        <v>0</v>
      </c>
      <c r="E21" s="84">
        <f aca="true" t="shared" si="1" ref="E21:P21">SUM(E17:E20)</f>
        <v>0</v>
      </c>
      <c r="F21" s="84">
        <f t="shared" si="1"/>
        <v>0</v>
      </c>
      <c r="G21" s="84">
        <f t="shared" si="1"/>
        <v>0</v>
      </c>
      <c r="H21" s="84">
        <f t="shared" si="1"/>
        <v>0</v>
      </c>
      <c r="I21" s="84">
        <f t="shared" si="1"/>
        <v>0</v>
      </c>
      <c r="J21" s="84">
        <f t="shared" si="1"/>
        <v>0</v>
      </c>
      <c r="K21" s="84">
        <f t="shared" si="1"/>
        <v>0</v>
      </c>
      <c r="L21" s="84">
        <f t="shared" si="1"/>
        <v>0</v>
      </c>
      <c r="M21" s="84">
        <f t="shared" si="1"/>
        <v>0</v>
      </c>
      <c r="N21" s="84">
        <f t="shared" si="1"/>
        <v>0</v>
      </c>
      <c r="O21" s="84">
        <f t="shared" si="1"/>
        <v>0</v>
      </c>
      <c r="P21" s="84">
        <f t="shared" si="1"/>
        <v>0</v>
      </c>
      <c r="Q21" s="15">
        <f>SUM(Q17:Q20)</f>
        <v>0</v>
      </c>
      <c r="R21" s="187">
        <v>277</v>
      </c>
      <c r="S21" s="188"/>
    </row>
    <row r="22" spans="1:19" s="82" customFormat="1" ht="13.5" thickBot="1">
      <c r="A22" s="74"/>
      <c r="B22" s="80" t="s">
        <v>115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0"/>
      <c r="S22" s="281"/>
    </row>
  </sheetData>
  <sheetProtection/>
  <mergeCells count="14">
    <mergeCell ref="E2:Q9"/>
    <mergeCell ref="R2:S9"/>
    <mergeCell ref="E10:Q10"/>
    <mergeCell ref="R10:S11"/>
    <mergeCell ref="A16:B16"/>
    <mergeCell ref="A21:B21"/>
    <mergeCell ref="R16:S16"/>
    <mergeCell ref="R21:S21"/>
    <mergeCell ref="R22:S22"/>
    <mergeCell ref="A1:A10"/>
    <mergeCell ref="B1:B10"/>
    <mergeCell ref="C1:C11"/>
    <mergeCell ref="D1:D10"/>
    <mergeCell ref="E1:S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7">
      <selection activeCell="I16" sqref="I16:I17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86" t="s">
        <v>77</v>
      </c>
      <c r="B1" s="286"/>
      <c r="C1" s="286"/>
      <c r="D1" s="286"/>
      <c r="E1" s="286"/>
      <c r="F1" s="286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88" t="s">
        <v>59</v>
      </c>
      <c r="F2" s="291" t="s">
        <v>60</v>
      </c>
      <c r="G2" s="282" t="s">
        <v>61</v>
      </c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7"/>
    </row>
    <row r="3" spans="1:20" s="25" customFormat="1" ht="16.5">
      <c r="A3" s="29"/>
      <c r="B3" s="30"/>
      <c r="C3" s="29"/>
      <c r="D3" s="29"/>
      <c r="E3" s="289"/>
      <c r="F3" s="292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139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289"/>
      <c r="F4" s="292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141</v>
      </c>
      <c r="T4" s="34"/>
    </row>
    <row r="5" spans="1:20" s="28" customFormat="1" ht="23.25" customHeight="1">
      <c r="A5" s="36"/>
      <c r="B5" s="37"/>
      <c r="C5" s="36"/>
      <c r="D5" s="36"/>
      <c r="E5" s="290"/>
      <c r="F5" s="293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116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117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86" t="s">
        <v>101</v>
      </c>
      <c r="B11" s="286"/>
      <c r="C11" s="286"/>
      <c r="D11" s="286"/>
      <c r="E11" s="286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3"/>
      <c r="R11" s="24"/>
    </row>
    <row r="12" spans="1:19" ht="16.5">
      <c r="A12" s="26"/>
      <c r="B12" s="26"/>
      <c r="C12" s="26"/>
      <c r="D12" s="26"/>
      <c r="E12" s="288" t="s">
        <v>59</v>
      </c>
      <c r="F12" s="291" t="s">
        <v>60</v>
      </c>
      <c r="G12" s="282" t="s">
        <v>61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ht="16.5">
      <c r="A13" s="29"/>
      <c r="B13" s="30"/>
      <c r="C13" s="29"/>
      <c r="D13" s="29"/>
      <c r="E13" s="289"/>
      <c r="F13" s="292"/>
      <c r="G13" s="31" t="s">
        <v>91</v>
      </c>
      <c r="H13" s="32" t="s">
        <v>92</v>
      </c>
      <c r="I13" s="32" t="s">
        <v>93</v>
      </c>
      <c r="J13" s="32" t="s">
        <v>94</v>
      </c>
      <c r="K13" s="32" t="s">
        <v>95</v>
      </c>
      <c r="L13" s="32" t="s">
        <v>96</v>
      </c>
      <c r="M13" s="32" t="s">
        <v>97</v>
      </c>
      <c r="N13" s="32" t="s">
        <v>98</v>
      </c>
      <c r="O13" s="32" t="s">
        <v>99</v>
      </c>
      <c r="P13" s="32" t="s">
        <v>100</v>
      </c>
      <c r="Q13" s="32" t="s">
        <v>78</v>
      </c>
      <c r="R13" s="32" t="s">
        <v>79</v>
      </c>
      <c r="S13" s="32" t="s">
        <v>139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289"/>
      <c r="F14" s="292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140</v>
      </c>
    </row>
    <row r="15" spans="1:19" ht="16.5">
      <c r="A15" s="36"/>
      <c r="B15" s="37"/>
      <c r="C15" s="36"/>
      <c r="D15" s="36"/>
      <c r="E15" s="290"/>
      <c r="F15" s="293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116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117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86" t="s">
        <v>118</v>
      </c>
      <c r="B21" s="286"/>
      <c r="C21" s="286"/>
      <c r="D21" s="286"/>
      <c r="E21" s="286"/>
      <c r="F21" s="286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3"/>
      <c r="R21" s="24"/>
    </row>
    <row r="22" spans="1:19" ht="16.5">
      <c r="A22" s="26"/>
      <c r="B22" s="26"/>
      <c r="C22" s="26"/>
      <c r="D22" s="26"/>
      <c r="E22" s="288" t="s">
        <v>59</v>
      </c>
      <c r="F22" s="291" t="s">
        <v>60</v>
      </c>
      <c r="G22" s="284" t="s">
        <v>61</v>
      </c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  <row r="23" spans="1:19" ht="16.5">
      <c r="A23" s="29"/>
      <c r="B23" s="30"/>
      <c r="C23" s="29"/>
      <c r="D23" s="29"/>
      <c r="E23" s="289"/>
      <c r="F23" s="292"/>
      <c r="G23" s="31" t="s">
        <v>91</v>
      </c>
      <c r="H23" s="32" t="s">
        <v>92</v>
      </c>
      <c r="I23" s="32" t="s">
        <v>93</v>
      </c>
      <c r="J23" s="32" t="s">
        <v>94</v>
      </c>
      <c r="K23" s="32" t="s">
        <v>95</v>
      </c>
      <c r="L23" s="32" t="s">
        <v>96</v>
      </c>
      <c r="M23" s="32" t="s">
        <v>97</v>
      </c>
      <c r="N23" s="32" t="s">
        <v>98</v>
      </c>
      <c r="O23" s="32" t="s">
        <v>99</v>
      </c>
      <c r="P23" s="32" t="s">
        <v>100</v>
      </c>
      <c r="Q23" s="32" t="s">
        <v>78</v>
      </c>
      <c r="R23" s="32" t="s">
        <v>79</v>
      </c>
      <c r="S23" s="32" t="s">
        <v>139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289"/>
      <c r="F24" s="292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140</v>
      </c>
    </row>
    <row r="25" spans="1:19" ht="16.5">
      <c r="A25" s="36"/>
      <c r="B25" s="37"/>
      <c r="C25" s="36"/>
      <c r="D25" s="36"/>
      <c r="E25" s="290"/>
      <c r="F25" s="293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116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f>+Q6*$Q$25</f>
        <v>0.35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117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f>+Q7*$Q$25</f>
        <v>0.22</v>
      </c>
      <c r="R27" s="50">
        <f>+R7*$R$25</f>
        <v>0.17</v>
      </c>
      <c r="S27" s="50">
        <f>+S7*$S$25</f>
        <v>0.0675</v>
      </c>
    </row>
    <row r="31" spans="1:18" ht="18">
      <c r="A31" s="286" t="s">
        <v>119</v>
      </c>
      <c r="B31" s="286"/>
      <c r="C31" s="286"/>
      <c r="D31" s="286"/>
      <c r="E31" s="286"/>
      <c r="F31" s="286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3"/>
      <c r="R31" s="24"/>
    </row>
    <row r="32" spans="1:19" ht="16.5">
      <c r="A32" s="26"/>
      <c r="B32" s="26"/>
      <c r="C32" s="26"/>
      <c r="D32" s="26"/>
      <c r="E32" s="288" t="s">
        <v>59</v>
      </c>
      <c r="F32" s="291" t="s">
        <v>60</v>
      </c>
      <c r="G32" s="284" t="s">
        <v>61</v>
      </c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</row>
    <row r="33" spans="1:19" ht="16.5">
      <c r="A33" s="29"/>
      <c r="B33" s="30"/>
      <c r="C33" s="29"/>
      <c r="D33" s="29"/>
      <c r="E33" s="289"/>
      <c r="F33" s="292"/>
      <c r="G33" s="31" t="s">
        <v>91</v>
      </c>
      <c r="H33" s="32" t="s">
        <v>92</v>
      </c>
      <c r="I33" s="32" t="s">
        <v>93</v>
      </c>
      <c r="J33" s="32" t="s">
        <v>94</v>
      </c>
      <c r="K33" s="32" t="s">
        <v>95</v>
      </c>
      <c r="L33" s="32" t="s">
        <v>96</v>
      </c>
      <c r="M33" s="32" t="s">
        <v>97</v>
      </c>
      <c r="N33" s="32" t="s">
        <v>98</v>
      </c>
      <c r="O33" s="32" t="s">
        <v>99</v>
      </c>
      <c r="P33" s="32" t="s">
        <v>100</v>
      </c>
      <c r="Q33" s="32" t="s">
        <v>78</v>
      </c>
      <c r="R33" s="32" t="s">
        <v>79</v>
      </c>
      <c r="S33" s="32" t="s">
        <v>139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289"/>
      <c r="F34" s="292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140</v>
      </c>
    </row>
    <row r="35" spans="1:19" ht="16.5">
      <c r="A35" s="36"/>
      <c r="B35" s="37"/>
      <c r="C35" s="36"/>
      <c r="D35" s="36"/>
      <c r="E35" s="290"/>
      <c r="F35" s="293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116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117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86" t="s">
        <v>142</v>
      </c>
      <c r="B41" s="286"/>
      <c r="C41" s="286"/>
      <c r="D41" s="286"/>
      <c r="E41" s="286"/>
      <c r="F41" s="286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3"/>
      <c r="R41" s="24"/>
    </row>
    <row r="42" spans="1:19" ht="16.5">
      <c r="A42" s="26"/>
      <c r="B42" s="26"/>
      <c r="C42" s="26"/>
      <c r="D42" s="26"/>
      <c r="E42" s="288" t="s">
        <v>59</v>
      </c>
      <c r="F42" s="291" t="s">
        <v>60</v>
      </c>
      <c r="G42" s="284" t="s">
        <v>61</v>
      </c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</row>
    <row r="43" spans="1:19" ht="16.5">
      <c r="A43" s="29"/>
      <c r="B43" s="30"/>
      <c r="C43" s="29"/>
      <c r="D43" s="29"/>
      <c r="E43" s="289"/>
      <c r="F43" s="292"/>
      <c r="G43" s="31" t="s">
        <v>91</v>
      </c>
      <c r="H43" s="32" t="s">
        <v>92</v>
      </c>
      <c r="I43" s="32" t="s">
        <v>93</v>
      </c>
      <c r="J43" s="32" t="s">
        <v>94</v>
      </c>
      <c r="K43" s="32" t="s">
        <v>95</v>
      </c>
      <c r="L43" s="32" t="s">
        <v>96</v>
      </c>
      <c r="M43" s="32" t="s">
        <v>97</v>
      </c>
      <c r="N43" s="32" t="s">
        <v>98</v>
      </c>
      <c r="O43" s="32" t="s">
        <v>99</v>
      </c>
      <c r="P43" s="32" t="s">
        <v>100</v>
      </c>
      <c r="Q43" s="32" t="s">
        <v>78</v>
      </c>
      <c r="R43" s="32" t="s">
        <v>79</v>
      </c>
      <c r="S43" s="32" t="s">
        <v>139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289"/>
      <c r="F44" s="292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140</v>
      </c>
    </row>
    <row r="45" spans="1:19" ht="16.5">
      <c r="A45" s="36"/>
      <c r="B45" s="37"/>
      <c r="C45" s="36"/>
      <c r="D45" s="36"/>
      <c r="E45" s="290"/>
      <c r="F45" s="293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116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117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86" t="s">
        <v>143</v>
      </c>
      <c r="B51" s="286"/>
      <c r="C51" s="286"/>
      <c r="D51" s="286"/>
      <c r="E51" s="286"/>
      <c r="F51" s="286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3"/>
      <c r="R51" s="24"/>
    </row>
    <row r="52" spans="1:19" ht="16.5">
      <c r="A52" s="26"/>
      <c r="B52" s="26"/>
      <c r="C52" s="26"/>
      <c r="D52" s="26"/>
      <c r="E52" s="288" t="s">
        <v>59</v>
      </c>
      <c r="F52" s="291" t="s">
        <v>60</v>
      </c>
      <c r="G52" s="284" t="s">
        <v>61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</row>
    <row r="53" spans="1:19" ht="16.5">
      <c r="A53" s="29"/>
      <c r="B53" s="30"/>
      <c r="C53" s="29"/>
      <c r="D53" s="29"/>
      <c r="E53" s="289"/>
      <c r="F53" s="292"/>
      <c r="G53" s="31" t="s">
        <v>91</v>
      </c>
      <c r="H53" s="32" t="s">
        <v>92</v>
      </c>
      <c r="I53" s="32" t="s">
        <v>93</v>
      </c>
      <c r="J53" s="32" t="s">
        <v>94</v>
      </c>
      <c r="K53" s="32" t="s">
        <v>95</v>
      </c>
      <c r="L53" s="32" t="s">
        <v>96</v>
      </c>
      <c r="M53" s="32" t="s">
        <v>97</v>
      </c>
      <c r="N53" s="32" t="s">
        <v>98</v>
      </c>
      <c r="O53" s="32" t="s">
        <v>99</v>
      </c>
      <c r="P53" s="32" t="s">
        <v>100</v>
      </c>
      <c r="Q53" s="32" t="s">
        <v>78</v>
      </c>
      <c r="R53" s="32" t="s">
        <v>79</v>
      </c>
      <c r="S53" s="32" t="s">
        <v>139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289"/>
      <c r="F54" s="292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140</v>
      </c>
    </row>
    <row r="55" spans="1:19" ht="16.5">
      <c r="A55" s="36"/>
      <c r="B55" s="37"/>
      <c r="C55" s="36"/>
      <c r="D55" s="36"/>
      <c r="E55" s="290"/>
      <c r="F55" s="293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116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117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A1:P1"/>
    <mergeCell ref="E2:E5"/>
    <mergeCell ref="F2:F5"/>
    <mergeCell ref="A11:P11"/>
    <mergeCell ref="E12:E15"/>
    <mergeCell ref="E22:E25"/>
    <mergeCell ref="F22:F25"/>
    <mergeCell ref="A51:P51"/>
    <mergeCell ref="E52:E55"/>
    <mergeCell ref="F52:F55"/>
    <mergeCell ref="G52:S52"/>
    <mergeCell ref="A31:P31"/>
    <mergeCell ref="E32:E35"/>
    <mergeCell ref="F32:F35"/>
    <mergeCell ref="G2:S2"/>
    <mergeCell ref="G12:S12"/>
    <mergeCell ref="G32:S32"/>
    <mergeCell ref="G22:S22"/>
    <mergeCell ref="A41:P41"/>
    <mergeCell ref="E42:E45"/>
    <mergeCell ref="F42:F45"/>
    <mergeCell ref="G42:S42"/>
    <mergeCell ref="F12:F15"/>
    <mergeCell ref="A21:P21"/>
  </mergeCells>
  <conditionalFormatting sqref="P4">
    <cfRule type="cellIs" priority="62" dxfId="63" operator="lessThan" stopIfTrue="1">
      <formula>0.65</formula>
    </cfRule>
  </conditionalFormatting>
  <conditionalFormatting sqref="O4">
    <cfRule type="cellIs" priority="61" dxfId="63" operator="lessThan" stopIfTrue="1">
      <formula>0.65</formula>
    </cfRule>
  </conditionalFormatting>
  <conditionalFormatting sqref="N4 I4">
    <cfRule type="cellIs" priority="60" dxfId="63" operator="lessThan" stopIfTrue="1">
      <formula>0.5</formula>
    </cfRule>
  </conditionalFormatting>
  <conditionalFormatting sqref="G4:H4">
    <cfRule type="cellIs" priority="59" dxfId="63" operator="lessThan" stopIfTrue="1">
      <formula>0.25</formula>
    </cfRule>
  </conditionalFormatting>
  <conditionalFormatting sqref="J4">
    <cfRule type="cellIs" priority="58" dxfId="63" operator="lessThan" stopIfTrue="1">
      <formula>0.85</formula>
    </cfRule>
  </conditionalFormatting>
  <conditionalFormatting sqref="K4">
    <cfRule type="cellIs" priority="57" dxfId="63" operator="lessThan" stopIfTrue="1">
      <formula>0.05</formula>
    </cfRule>
  </conditionalFormatting>
  <conditionalFormatting sqref="L4">
    <cfRule type="cellIs" priority="56" dxfId="63" operator="lessThan" stopIfTrue="1">
      <formula>0.19</formula>
    </cfRule>
  </conditionalFormatting>
  <conditionalFormatting sqref="M4">
    <cfRule type="cellIs" priority="55" dxfId="63" operator="lessThan" stopIfTrue="1">
      <formula>0.9</formula>
    </cfRule>
  </conditionalFormatting>
  <conditionalFormatting sqref="Q4:R4">
    <cfRule type="cellIs" priority="52" dxfId="63" operator="lessThan" stopIfTrue="1">
      <formula>0.65</formula>
    </cfRule>
  </conditionalFormatting>
  <conditionalFormatting sqref="P14">
    <cfRule type="cellIs" priority="51" dxfId="63" operator="lessThan" stopIfTrue="1">
      <formula>0.65</formula>
    </cfRule>
  </conditionalFormatting>
  <conditionalFormatting sqref="O14">
    <cfRule type="cellIs" priority="50" dxfId="63" operator="lessThan" stopIfTrue="1">
      <formula>0.65</formula>
    </cfRule>
  </conditionalFormatting>
  <conditionalFormatting sqref="N14 I14">
    <cfRule type="cellIs" priority="49" dxfId="63" operator="lessThan" stopIfTrue="1">
      <formula>0.5</formula>
    </cfRule>
  </conditionalFormatting>
  <conditionalFormatting sqref="G14:H14">
    <cfRule type="cellIs" priority="48" dxfId="63" operator="lessThan" stopIfTrue="1">
      <formula>0.25</formula>
    </cfRule>
  </conditionalFormatting>
  <conditionalFormatting sqref="J14">
    <cfRule type="cellIs" priority="47" dxfId="63" operator="lessThan" stopIfTrue="1">
      <formula>0.85</formula>
    </cfRule>
  </conditionalFormatting>
  <conditionalFormatting sqref="K14">
    <cfRule type="cellIs" priority="46" dxfId="63" operator="lessThan" stopIfTrue="1">
      <formula>0.05</formula>
    </cfRule>
  </conditionalFormatting>
  <conditionalFormatting sqref="L14">
    <cfRule type="cellIs" priority="45" dxfId="63" operator="lessThan" stopIfTrue="1">
      <formula>0.19</formula>
    </cfRule>
  </conditionalFormatting>
  <conditionalFormatting sqref="M14">
    <cfRule type="cellIs" priority="44" dxfId="63" operator="lessThan" stopIfTrue="1">
      <formula>0.9</formula>
    </cfRule>
  </conditionalFormatting>
  <conditionalFormatting sqref="Q14:R14">
    <cfRule type="cellIs" priority="43" dxfId="63" operator="lessThan" stopIfTrue="1">
      <formula>0.65</formula>
    </cfRule>
  </conditionalFormatting>
  <conditionalFormatting sqref="P24">
    <cfRule type="cellIs" priority="42" dxfId="63" operator="lessThan" stopIfTrue="1">
      <formula>0.65</formula>
    </cfRule>
  </conditionalFormatting>
  <conditionalFormatting sqref="O24">
    <cfRule type="cellIs" priority="41" dxfId="63" operator="lessThan" stopIfTrue="1">
      <formula>0.65</formula>
    </cfRule>
  </conditionalFormatting>
  <conditionalFormatting sqref="N24 I24">
    <cfRule type="cellIs" priority="40" dxfId="63" operator="lessThan" stopIfTrue="1">
      <formula>0.5</formula>
    </cfRule>
  </conditionalFormatting>
  <conditionalFormatting sqref="G24:H24">
    <cfRule type="cellIs" priority="39" dxfId="63" operator="lessThan" stopIfTrue="1">
      <formula>0.25</formula>
    </cfRule>
  </conditionalFormatting>
  <conditionalFormatting sqref="J24">
    <cfRule type="cellIs" priority="38" dxfId="63" operator="lessThan" stopIfTrue="1">
      <formula>0.85</formula>
    </cfRule>
  </conditionalFormatting>
  <conditionalFormatting sqref="K24">
    <cfRule type="cellIs" priority="37" dxfId="63" operator="lessThan" stopIfTrue="1">
      <formula>0.05</formula>
    </cfRule>
  </conditionalFormatting>
  <conditionalFormatting sqref="L24">
    <cfRule type="cellIs" priority="36" dxfId="63" operator="lessThan" stopIfTrue="1">
      <formula>0.19</formula>
    </cfRule>
  </conditionalFormatting>
  <conditionalFormatting sqref="M24">
    <cfRule type="cellIs" priority="35" dxfId="63" operator="lessThan" stopIfTrue="1">
      <formula>0.9</formula>
    </cfRule>
  </conditionalFormatting>
  <conditionalFormatting sqref="Q24:R24">
    <cfRule type="cellIs" priority="34" dxfId="63" operator="lessThan" stopIfTrue="1">
      <formula>0.65</formula>
    </cfRule>
  </conditionalFormatting>
  <conditionalFormatting sqref="P34">
    <cfRule type="cellIs" priority="33" dxfId="63" operator="lessThan" stopIfTrue="1">
      <formula>0.65</formula>
    </cfRule>
  </conditionalFormatting>
  <conditionalFormatting sqref="O34">
    <cfRule type="cellIs" priority="32" dxfId="63" operator="lessThan" stopIfTrue="1">
      <formula>0.65</formula>
    </cfRule>
  </conditionalFormatting>
  <conditionalFormatting sqref="N34 I34">
    <cfRule type="cellIs" priority="31" dxfId="63" operator="lessThan" stopIfTrue="1">
      <formula>0.5</formula>
    </cfRule>
  </conditionalFormatting>
  <conditionalFormatting sqref="G34:H34">
    <cfRule type="cellIs" priority="30" dxfId="63" operator="lessThan" stopIfTrue="1">
      <formula>0.25</formula>
    </cfRule>
  </conditionalFormatting>
  <conditionalFormatting sqref="J34">
    <cfRule type="cellIs" priority="29" dxfId="63" operator="lessThan" stopIfTrue="1">
      <formula>0.85</formula>
    </cfRule>
  </conditionalFormatting>
  <conditionalFormatting sqref="K34">
    <cfRule type="cellIs" priority="28" dxfId="63" operator="lessThan" stopIfTrue="1">
      <formula>0.05</formula>
    </cfRule>
  </conditionalFormatting>
  <conditionalFormatting sqref="L34">
    <cfRule type="cellIs" priority="27" dxfId="63" operator="lessThan" stopIfTrue="1">
      <formula>0.19</formula>
    </cfRule>
  </conditionalFormatting>
  <conditionalFormatting sqref="M34">
    <cfRule type="cellIs" priority="26" dxfId="63" operator="lessThan" stopIfTrue="1">
      <formula>0.9</formula>
    </cfRule>
  </conditionalFormatting>
  <conditionalFormatting sqref="Q34:R34">
    <cfRule type="cellIs" priority="25" dxfId="63" operator="lessThan" stopIfTrue="1">
      <formula>0.65</formula>
    </cfRule>
  </conditionalFormatting>
  <conditionalFormatting sqref="S4">
    <cfRule type="cellIs" priority="24" dxfId="63" operator="lessThan" stopIfTrue="1">
      <formula>0.65</formula>
    </cfRule>
  </conditionalFormatting>
  <conditionalFormatting sqref="S54">
    <cfRule type="cellIs" priority="1" dxfId="63" operator="lessThan" stopIfTrue="1">
      <formula>0.65</formula>
    </cfRule>
  </conditionalFormatting>
  <conditionalFormatting sqref="S14">
    <cfRule type="cellIs" priority="23" dxfId="63" operator="lessThan" stopIfTrue="1">
      <formula>0.65</formula>
    </cfRule>
  </conditionalFormatting>
  <conditionalFormatting sqref="S24">
    <cfRule type="cellIs" priority="22" dxfId="63" operator="lessThan" stopIfTrue="1">
      <formula>0.65</formula>
    </cfRule>
  </conditionalFormatting>
  <conditionalFormatting sqref="S34">
    <cfRule type="cellIs" priority="21" dxfId="63" operator="lessThan" stopIfTrue="1">
      <formula>0.65</formula>
    </cfRule>
  </conditionalFormatting>
  <conditionalFormatting sqref="P44">
    <cfRule type="cellIs" priority="20" dxfId="63" operator="lessThan" stopIfTrue="1">
      <formula>0.65</formula>
    </cfRule>
  </conditionalFormatting>
  <conditionalFormatting sqref="O44">
    <cfRule type="cellIs" priority="19" dxfId="63" operator="lessThan" stopIfTrue="1">
      <formula>0.65</formula>
    </cfRule>
  </conditionalFormatting>
  <conditionalFormatting sqref="N44 I44">
    <cfRule type="cellIs" priority="18" dxfId="63" operator="lessThan" stopIfTrue="1">
      <formula>0.5</formula>
    </cfRule>
  </conditionalFormatting>
  <conditionalFormatting sqref="G44:H44">
    <cfRule type="cellIs" priority="17" dxfId="63" operator="lessThan" stopIfTrue="1">
      <formula>0.25</formula>
    </cfRule>
  </conditionalFormatting>
  <conditionalFormatting sqref="J44">
    <cfRule type="cellIs" priority="16" dxfId="63" operator="lessThan" stopIfTrue="1">
      <formula>0.85</formula>
    </cfRule>
  </conditionalFormatting>
  <conditionalFormatting sqref="K44">
    <cfRule type="cellIs" priority="15" dxfId="63" operator="lessThan" stopIfTrue="1">
      <formula>0.05</formula>
    </cfRule>
  </conditionalFormatting>
  <conditionalFormatting sqref="L44">
    <cfRule type="cellIs" priority="14" dxfId="63" operator="lessThan" stopIfTrue="1">
      <formula>0.19</formula>
    </cfRule>
  </conditionalFormatting>
  <conditionalFormatting sqref="M44">
    <cfRule type="cellIs" priority="13" dxfId="63" operator="lessThan" stopIfTrue="1">
      <formula>0.9</formula>
    </cfRule>
  </conditionalFormatting>
  <conditionalFormatting sqref="Q44:R44">
    <cfRule type="cellIs" priority="12" dxfId="63" operator="lessThan" stopIfTrue="1">
      <formula>0.65</formula>
    </cfRule>
  </conditionalFormatting>
  <conditionalFormatting sqref="S44">
    <cfRule type="cellIs" priority="11" dxfId="63" operator="lessThan" stopIfTrue="1">
      <formula>0.65</formula>
    </cfRule>
  </conditionalFormatting>
  <conditionalFormatting sqref="P54">
    <cfRule type="cellIs" priority="10" dxfId="63" operator="lessThan" stopIfTrue="1">
      <formula>0.65</formula>
    </cfRule>
  </conditionalFormatting>
  <conditionalFormatting sqref="O54">
    <cfRule type="cellIs" priority="9" dxfId="63" operator="lessThan" stopIfTrue="1">
      <formula>0.65</formula>
    </cfRule>
  </conditionalFormatting>
  <conditionalFormatting sqref="N54 I54">
    <cfRule type="cellIs" priority="8" dxfId="63" operator="lessThan" stopIfTrue="1">
      <formula>0.5</formula>
    </cfRule>
  </conditionalFormatting>
  <conditionalFormatting sqref="G54:H54">
    <cfRule type="cellIs" priority="7" dxfId="63" operator="lessThan" stopIfTrue="1">
      <formula>0.25</formula>
    </cfRule>
  </conditionalFormatting>
  <conditionalFormatting sqref="J54">
    <cfRule type="cellIs" priority="6" dxfId="63" operator="lessThan" stopIfTrue="1">
      <formula>0.85</formula>
    </cfRule>
  </conditionalFormatting>
  <conditionalFormatting sqref="K54">
    <cfRule type="cellIs" priority="5" dxfId="63" operator="lessThan" stopIfTrue="1">
      <formula>0.05</formula>
    </cfRule>
  </conditionalFormatting>
  <conditionalFormatting sqref="L54">
    <cfRule type="cellIs" priority="4" dxfId="63" operator="lessThan" stopIfTrue="1">
      <formula>0.19</formula>
    </cfRule>
  </conditionalFormatting>
  <conditionalFormatting sqref="M54">
    <cfRule type="cellIs" priority="3" dxfId="63" operator="lessThan" stopIfTrue="1">
      <formula>0.9</formula>
    </cfRule>
  </conditionalFormatting>
  <conditionalFormatting sqref="Q54:R54">
    <cfRule type="cellIs" priority="2" dxfId="63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64" t="s">
        <v>0</v>
      </c>
      <c r="B1" s="140" t="s">
        <v>1</v>
      </c>
      <c r="C1" s="161" t="s">
        <v>58</v>
      </c>
      <c r="D1" s="156" t="s">
        <v>55</v>
      </c>
      <c r="E1" s="154" t="s">
        <v>2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</row>
    <row r="2" spans="1:51" ht="15" customHeight="1">
      <c r="A2" s="165"/>
      <c r="B2" s="141"/>
      <c r="C2" s="162"/>
      <c r="D2" s="157"/>
      <c r="E2" s="143" t="s">
        <v>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8" t="s">
        <v>4</v>
      </c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9"/>
    </row>
    <row r="3" spans="1:51" ht="15" customHeight="1">
      <c r="A3" s="165"/>
      <c r="B3" s="141"/>
      <c r="C3" s="162"/>
      <c r="D3" s="15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50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51"/>
    </row>
    <row r="4" spans="1:51" ht="15" customHeight="1">
      <c r="A4" s="165"/>
      <c r="B4" s="141"/>
      <c r="C4" s="162"/>
      <c r="D4" s="157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0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51"/>
    </row>
    <row r="5" spans="1:51" ht="15" customHeight="1">
      <c r="A5" s="165"/>
      <c r="B5" s="141"/>
      <c r="C5" s="162"/>
      <c r="D5" s="157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50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51"/>
    </row>
    <row r="6" spans="1:51" ht="15" customHeight="1">
      <c r="A6" s="165"/>
      <c r="B6" s="141"/>
      <c r="C6" s="162"/>
      <c r="D6" s="157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50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51"/>
    </row>
    <row r="7" spans="1:51" ht="15" customHeight="1">
      <c r="A7" s="165"/>
      <c r="B7" s="141"/>
      <c r="C7" s="162"/>
      <c r="D7" s="157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0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51"/>
    </row>
    <row r="8" spans="1:51" ht="15" customHeight="1">
      <c r="A8" s="165"/>
      <c r="B8" s="141"/>
      <c r="C8" s="162"/>
      <c r="D8" s="157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50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51"/>
    </row>
    <row r="9" spans="1:51" ht="15.75" customHeight="1" thickBot="1">
      <c r="A9" s="165"/>
      <c r="B9" s="141"/>
      <c r="C9" s="162"/>
      <c r="D9" s="157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52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53"/>
    </row>
    <row r="10" spans="1:51" ht="57.75" customHeight="1" thickBot="1">
      <c r="A10" s="166"/>
      <c r="B10" s="142"/>
      <c r="C10" s="162"/>
      <c r="D10" s="158"/>
      <c r="E10" s="146" t="s">
        <v>5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91" t="s">
        <v>122</v>
      </c>
      <c r="S10" s="142" t="s">
        <v>6</v>
      </c>
      <c r="T10" s="146"/>
      <c r="U10" s="146"/>
      <c r="V10" s="146"/>
      <c r="W10" s="146"/>
      <c r="X10" s="147"/>
      <c r="Y10" s="92" t="s">
        <v>121</v>
      </c>
      <c r="Z10" s="142" t="s">
        <v>21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2" t="s">
        <v>22</v>
      </c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7"/>
    </row>
    <row r="11" spans="1:51" ht="23.25" thickBot="1">
      <c r="A11" s="72"/>
      <c r="B11" s="93"/>
      <c r="C11" s="163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120</v>
      </c>
      <c r="T11" s="93" t="s">
        <v>90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125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3.5" thickBot="1">
      <c r="A12" s="1" t="s">
        <v>103</v>
      </c>
      <c r="B12" s="75" t="s">
        <v>104</v>
      </c>
      <c r="C12" s="75"/>
      <c r="D12" s="75"/>
      <c r="E12" s="79"/>
      <c r="F12" s="79"/>
      <c r="G12" s="79"/>
      <c r="H12" s="79"/>
      <c r="I12" s="79"/>
      <c r="J12" s="79"/>
      <c r="K12" s="2"/>
      <c r="L12" s="2"/>
      <c r="M12" s="2"/>
      <c r="N12" s="2"/>
      <c r="O12" s="2"/>
      <c r="P12" s="2"/>
      <c r="Q12" s="7">
        <f>SUM(E12:P12)</f>
        <v>0</v>
      </c>
      <c r="R12" s="5"/>
      <c r="S12" s="7">
        <v>5</v>
      </c>
      <c r="T12" s="10">
        <f>+S12+(Z12+AA12+AB12)-(AM12+AN12+AO12)</f>
        <v>6</v>
      </c>
      <c r="U12" s="7"/>
      <c r="V12" s="4">
        <f>+U12+(AF12+AG12)-(AS12+AT12)</f>
        <v>0</v>
      </c>
      <c r="W12" s="4">
        <f>+U12+(AF12+AG12+AH12+AI12)-(AS12+AT12+AU12+AV12)</f>
        <v>0</v>
      </c>
      <c r="X12" s="8"/>
      <c r="Y12" s="13"/>
      <c r="Z12" s="2">
        <v>1</v>
      </c>
      <c r="AA12" s="2">
        <v>0</v>
      </c>
      <c r="AB12" s="2"/>
      <c r="AC12" s="2"/>
      <c r="AD12" s="2"/>
      <c r="AE12" s="2"/>
      <c r="AF12" s="2"/>
      <c r="AG12" s="2"/>
      <c r="AH12" s="2"/>
      <c r="AI12" s="9"/>
      <c r="AJ12" s="2"/>
      <c r="AK12" s="2"/>
      <c r="AL12" s="7">
        <f>SUM(Z12:AK12)</f>
        <v>1</v>
      </c>
      <c r="AM12" s="79"/>
      <c r="AN12" s="79"/>
      <c r="AO12" s="79"/>
      <c r="AP12" s="79"/>
      <c r="AQ12" s="79"/>
      <c r="AR12" s="79"/>
      <c r="AS12" s="79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3.5" thickBot="1">
      <c r="A13" s="1" t="s">
        <v>103</v>
      </c>
      <c r="B13" s="75" t="s">
        <v>105</v>
      </c>
      <c r="C13" s="75"/>
      <c r="D13" s="75"/>
      <c r="E13" s="79"/>
      <c r="F13" s="79">
        <v>0</v>
      </c>
      <c r="G13" s="79"/>
      <c r="H13" s="79"/>
      <c r="I13" s="79"/>
      <c r="J13" s="79"/>
      <c r="K13" s="2"/>
      <c r="L13" s="2"/>
      <c r="M13" s="2"/>
      <c r="N13" s="2"/>
      <c r="O13" s="2"/>
      <c r="P13" s="2"/>
      <c r="Q13" s="7">
        <f>SUM(E13:P13)</f>
        <v>0</v>
      </c>
      <c r="R13" s="5"/>
      <c r="S13" s="7">
        <v>8</v>
      </c>
      <c r="T13" s="10">
        <f>+S13+(Z13+AA13+AB13)-(AM13+AN13+AO13)</f>
        <v>8</v>
      </c>
      <c r="U13" s="7"/>
      <c r="V13" s="4">
        <f>+U13+(AF13+AG13)-(AS13+AT13)</f>
        <v>0</v>
      </c>
      <c r="W13" s="4">
        <f>+U13+(AF13+AG13+AH13+AI13)-(AS13+AT13+AU13+AV13)</f>
        <v>0</v>
      </c>
      <c r="X13" s="8"/>
      <c r="Y13" s="13"/>
      <c r="Z13" s="2"/>
      <c r="AA13" s="2"/>
      <c r="AB13" s="2"/>
      <c r="AC13" s="2"/>
      <c r="AD13" s="2"/>
      <c r="AE13" s="2"/>
      <c r="AF13" s="2"/>
      <c r="AG13" s="2"/>
      <c r="AH13" s="2"/>
      <c r="AI13" s="9"/>
      <c r="AJ13" s="2"/>
      <c r="AK13" s="2"/>
      <c r="AL13" s="7">
        <f aca="true" t="shared" si="0" ref="AL13:AL21">SUM(Z13:AK13)</f>
        <v>0</v>
      </c>
      <c r="AM13" s="79"/>
      <c r="AN13" s="79"/>
      <c r="AO13" s="79"/>
      <c r="AP13" s="79"/>
      <c r="AQ13" s="79"/>
      <c r="AR13" s="79"/>
      <c r="AS13" s="79"/>
      <c r="AT13" s="2"/>
      <c r="AU13" s="2"/>
      <c r="AV13" s="2"/>
      <c r="AW13" s="2"/>
      <c r="AX13" s="2"/>
      <c r="AY13" s="7">
        <f aca="true" t="shared" si="1" ref="AY13:AY21">SUM(AM13:AX13)</f>
        <v>0</v>
      </c>
    </row>
    <row r="14" spans="1:51" s="82" customFormat="1" ht="13.5" thickBot="1">
      <c r="A14" s="1" t="s">
        <v>103</v>
      </c>
      <c r="B14" s="75" t="s">
        <v>106</v>
      </c>
      <c r="C14" s="75"/>
      <c r="D14" s="75"/>
      <c r="E14" s="79"/>
      <c r="F14" s="79"/>
      <c r="G14" s="79"/>
      <c r="H14" s="79"/>
      <c r="I14" s="79"/>
      <c r="J14" s="79"/>
      <c r="K14" s="2"/>
      <c r="L14" s="2"/>
      <c r="M14" s="2"/>
      <c r="N14" s="2"/>
      <c r="O14" s="2"/>
      <c r="P14" s="2"/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/>
      <c r="V14" s="4">
        <f>+U14+(AF14+AG14)-(AS14+AT14)</f>
        <v>0</v>
      </c>
      <c r="W14" s="4">
        <f>+U14+(AF14+AG14+AH14+AI14)-(AS14+AT14+AU14+AV14)</f>
        <v>0</v>
      </c>
      <c r="X14" s="8"/>
      <c r="Y14" s="13"/>
      <c r="Z14" s="2"/>
      <c r="AA14" s="2">
        <v>0</v>
      </c>
      <c r="AB14" s="2"/>
      <c r="AC14" s="2"/>
      <c r="AD14" s="2"/>
      <c r="AE14" s="2"/>
      <c r="AF14" s="2"/>
      <c r="AG14" s="2"/>
      <c r="AH14" s="2"/>
      <c r="AI14" s="9"/>
      <c r="AJ14" s="2"/>
      <c r="AK14" s="2"/>
      <c r="AL14" s="7">
        <f t="shared" si="0"/>
        <v>0</v>
      </c>
      <c r="AM14" s="79"/>
      <c r="AN14" s="79"/>
      <c r="AO14" s="79"/>
      <c r="AP14" s="79"/>
      <c r="AQ14" s="79"/>
      <c r="AR14" s="79"/>
      <c r="AS14" s="79"/>
      <c r="AT14" s="2"/>
      <c r="AU14" s="2"/>
      <c r="AV14" s="2"/>
      <c r="AW14" s="2"/>
      <c r="AX14" s="2"/>
      <c r="AY14" s="7">
        <f t="shared" si="1"/>
        <v>0</v>
      </c>
    </row>
    <row r="15" spans="1:51" s="82" customFormat="1" ht="13.5" thickBot="1">
      <c r="A15" s="1" t="s">
        <v>103</v>
      </c>
      <c r="B15" s="75" t="s">
        <v>107</v>
      </c>
      <c r="C15" s="75"/>
      <c r="D15" s="75"/>
      <c r="E15" s="79"/>
      <c r="F15" s="79">
        <v>0</v>
      </c>
      <c r="G15" s="79"/>
      <c r="H15" s="79"/>
      <c r="I15" s="79"/>
      <c r="J15" s="79"/>
      <c r="K15" s="2"/>
      <c r="L15" s="2"/>
      <c r="M15" s="2"/>
      <c r="N15" s="2"/>
      <c r="O15" s="2"/>
      <c r="P15" s="2"/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/>
      <c r="V15" s="4">
        <f>+U15+(AF15+AG15)-(AS15+AT15)</f>
        <v>0</v>
      </c>
      <c r="W15" s="4">
        <f>+U15+(AF15+AG15+AH15+AI15)-(AS15+AT15+AU15+AV15)</f>
        <v>0</v>
      </c>
      <c r="X15" s="8"/>
      <c r="Y15" s="13"/>
      <c r="Z15" s="2"/>
      <c r="AA15" s="2">
        <v>0</v>
      </c>
      <c r="AB15" s="2"/>
      <c r="AC15" s="2"/>
      <c r="AD15" s="2"/>
      <c r="AE15" s="2"/>
      <c r="AF15" s="2"/>
      <c r="AG15" s="2"/>
      <c r="AH15" s="2"/>
      <c r="AI15" s="9"/>
      <c r="AJ15" s="2"/>
      <c r="AK15" s="2"/>
      <c r="AL15" s="7">
        <f t="shared" si="0"/>
        <v>0</v>
      </c>
      <c r="AO15" s="79"/>
      <c r="AP15" s="79"/>
      <c r="AQ15" s="79"/>
      <c r="AR15" s="79"/>
      <c r="AS15" s="79"/>
      <c r="AT15" s="2"/>
      <c r="AU15" s="2"/>
      <c r="AV15" s="2"/>
      <c r="AW15" s="2"/>
      <c r="AX15" s="2"/>
      <c r="AY15" s="7">
        <f t="shared" si="1"/>
        <v>0</v>
      </c>
    </row>
    <row r="16" spans="1:51" s="82" customFormat="1" ht="13.5" thickBot="1">
      <c r="A16" s="159" t="s">
        <v>113</v>
      </c>
      <c r="B16" s="160"/>
      <c r="C16" s="45">
        <f>+D16/'Meta Corte Muni'!G16</f>
        <v>0</v>
      </c>
      <c r="D16" s="20">
        <f>+Q16/R16</f>
        <v>0</v>
      </c>
      <c r="E16" s="15">
        <f aca="true" t="shared" si="2" ref="E16:Q16">SUM(E12:E15)</f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6">
        <f>+Y16-T16</f>
        <v>681</v>
      </c>
      <c r="S16" s="14">
        <f aca="true" t="shared" si="3" ref="S16:X16">SUM(S12:S15)</f>
        <v>20</v>
      </c>
      <c r="T16" s="14">
        <f t="shared" si="3"/>
        <v>21</v>
      </c>
      <c r="U16" s="14">
        <f t="shared" si="3"/>
        <v>0</v>
      </c>
      <c r="V16" s="14">
        <f t="shared" si="3"/>
        <v>0</v>
      </c>
      <c r="W16" s="14">
        <f t="shared" si="3"/>
        <v>0</v>
      </c>
      <c r="X16" s="14">
        <f t="shared" si="3"/>
        <v>0</v>
      </c>
      <c r="Y16" s="17">
        <v>702</v>
      </c>
      <c r="Z16" s="14">
        <f aca="true" t="shared" si="4" ref="Z16:AK16">SUM(Z12:Z15)</f>
        <v>1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0</v>
      </c>
      <c r="AE16" s="14">
        <f t="shared" si="4"/>
        <v>0</v>
      </c>
      <c r="AF16" s="14">
        <f t="shared" si="4"/>
        <v>0</v>
      </c>
      <c r="AG16" s="14">
        <f t="shared" si="4"/>
        <v>0</v>
      </c>
      <c r="AH16" s="14">
        <f t="shared" si="4"/>
        <v>0</v>
      </c>
      <c r="AI16" s="14">
        <f t="shared" si="4"/>
        <v>0</v>
      </c>
      <c r="AJ16" s="14">
        <f t="shared" si="4"/>
        <v>0</v>
      </c>
      <c r="AK16" s="14">
        <f t="shared" si="4"/>
        <v>0</v>
      </c>
      <c r="AL16" s="14">
        <f t="shared" si="0"/>
        <v>1</v>
      </c>
      <c r="AM16" s="14">
        <f aca="true" t="shared" si="5" ref="AM16:AX16">SUM(AM12:AM15)</f>
        <v>0</v>
      </c>
      <c r="AN16" s="14">
        <f t="shared" si="5"/>
        <v>0</v>
      </c>
      <c r="AO16" s="14">
        <f t="shared" si="5"/>
        <v>0</v>
      </c>
      <c r="AP16" s="14">
        <f t="shared" si="5"/>
        <v>0</v>
      </c>
      <c r="AQ16" s="14">
        <f t="shared" si="5"/>
        <v>0</v>
      </c>
      <c r="AR16" s="14">
        <f t="shared" si="5"/>
        <v>0</v>
      </c>
      <c r="AS16" s="14">
        <f t="shared" si="5"/>
        <v>0</v>
      </c>
      <c r="AT16" s="14">
        <f t="shared" si="5"/>
        <v>0</v>
      </c>
      <c r="AU16" s="14">
        <f t="shared" si="5"/>
        <v>0</v>
      </c>
      <c r="AV16" s="14">
        <f t="shared" si="5"/>
        <v>0</v>
      </c>
      <c r="AW16" s="14">
        <f t="shared" si="5"/>
        <v>0</v>
      </c>
      <c r="AX16" s="14">
        <f t="shared" si="5"/>
        <v>0</v>
      </c>
      <c r="AY16" s="14">
        <f t="shared" si="1"/>
        <v>0</v>
      </c>
    </row>
    <row r="17" spans="1:51" s="82" customFormat="1" ht="13.5" thickBot="1">
      <c r="A17" s="1" t="s">
        <v>108</v>
      </c>
      <c r="B17" s="75" t="s">
        <v>109</v>
      </c>
      <c r="C17" s="75"/>
      <c r="D17" s="75"/>
      <c r="E17" s="79"/>
      <c r="F17" s="79"/>
      <c r="G17" s="79"/>
      <c r="H17" s="79"/>
      <c r="I17" s="79"/>
      <c r="J17" s="79"/>
      <c r="K17" s="2"/>
      <c r="L17" s="2"/>
      <c r="M17" s="2"/>
      <c r="N17" s="2"/>
      <c r="O17" s="2"/>
      <c r="P17" s="2"/>
      <c r="Q17" s="7">
        <f>SUM(E17:P17)</f>
        <v>0</v>
      </c>
      <c r="R17" s="5"/>
      <c r="S17" s="7">
        <v>11</v>
      </c>
      <c r="T17" s="10">
        <f>+S17+(Z17+AA17+AB17)-(AM17+AN17+AO17)</f>
        <v>11</v>
      </c>
      <c r="U17" s="7"/>
      <c r="V17" s="4">
        <f>+U17+(AF17+AG17)-(AS17+AT17)</f>
        <v>0</v>
      </c>
      <c r="W17" s="4">
        <f>+U17+(AF17+AG17+AH17+AI17)-(AS17+AT17+AU17+AV17)</f>
        <v>0</v>
      </c>
      <c r="X17" s="8"/>
      <c r="Y17" s="12"/>
      <c r="Z17" s="2"/>
      <c r="AA17" s="2"/>
      <c r="AB17" s="2"/>
      <c r="AC17" s="2"/>
      <c r="AD17" s="2"/>
      <c r="AE17" s="2"/>
      <c r="AF17" s="2"/>
      <c r="AG17" s="2"/>
      <c r="AH17" s="2"/>
      <c r="AI17" s="9"/>
      <c r="AJ17" s="2"/>
      <c r="AK17" s="2"/>
      <c r="AL17" s="7">
        <f t="shared" si="0"/>
        <v>0</v>
      </c>
      <c r="AM17" s="79"/>
      <c r="AN17" s="79"/>
      <c r="AO17" s="79"/>
      <c r="AP17" s="79"/>
      <c r="AQ17" s="79"/>
      <c r="AR17" s="79"/>
      <c r="AS17" s="79"/>
      <c r="AT17" s="2"/>
      <c r="AU17" s="2"/>
      <c r="AV17" s="2"/>
      <c r="AW17" s="2"/>
      <c r="AX17" s="2"/>
      <c r="AY17" s="7">
        <f t="shared" si="1"/>
        <v>0</v>
      </c>
    </row>
    <row r="18" spans="1:51" s="82" customFormat="1" ht="13.5" thickBot="1">
      <c r="A18" s="1" t="s">
        <v>108</v>
      </c>
      <c r="B18" s="75" t="s">
        <v>110</v>
      </c>
      <c r="C18" s="75"/>
      <c r="D18" s="75"/>
      <c r="E18" s="79">
        <v>0</v>
      </c>
      <c r="F18" s="79">
        <v>0</v>
      </c>
      <c r="G18" s="79"/>
      <c r="H18" s="79"/>
      <c r="I18" s="79"/>
      <c r="J18" s="79"/>
      <c r="K18" s="2"/>
      <c r="L18" s="2"/>
      <c r="M18" s="2"/>
      <c r="N18" s="2"/>
      <c r="O18" s="2"/>
      <c r="P18" s="2"/>
      <c r="Q18" s="7">
        <f>SUM(E18:P18)</f>
        <v>0</v>
      </c>
      <c r="R18" s="5"/>
      <c r="S18" s="7">
        <v>4</v>
      </c>
      <c r="T18" s="10">
        <f>+S18+(Z18+AA18+AB18)-(AM18+AN18+AO18)</f>
        <v>4</v>
      </c>
      <c r="U18" s="7"/>
      <c r="V18" s="4">
        <f>+U18+(AF18+AG18)-(AS18+AT18)</f>
        <v>0</v>
      </c>
      <c r="W18" s="4">
        <f>+U18+(AF18+AG18+AH18+AI18)-(AS18+AT18+AU18+AV18)</f>
        <v>0</v>
      </c>
      <c r="X18" s="8"/>
      <c r="Y18" s="12"/>
      <c r="Z18" s="2"/>
      <c r="AA18" s="2"/>
      <c r="AB18" s="2"/>
      <c r="AC18" s="2"/>
      <c r="AD18" s="2"/>
      <c r="AE18" s="2"/>
      <c r="AF18" s="2"/>
      <c r="AG18" s="2"/>
      <c r="AH18" s="2"/>
      <c r="AI18" s="9"/>
      <c r="AJ18" s="2"/>
      <c r="AK18" s="2"/>
      <c r="AL18" s="7">
        <f t="shared" si="0"/>
        <v>0</v>
      </c>
      <c r="AM18" s="79"/>
      <c r="AN18" s="79"/>
      <c r="AO18" s="79"/>
      <c r="AP18" s="79"/>
      <c r="AQ18" s="79"/>
      <c r="AR18" s="79"/>
      <c r="AS18" s="79"/>
      <c r="AT18" s="2"/>
      <c r="AU18" s="2"/>
      <c r="AV18" s="2"/>
      <c r="AW18" s="2"/>
      <c r="AX18" s="2"/>
      <c r="AY18" s="7">
        <f t="shared" si="1"/>
        <v>0</v>
      </c>
    </row>
    <row r="19" spans="1:51" s="82" customFormat="1" ht="13.5" thickBot="1">
      <c r="A19" s="1" t="s">
        <v>108</v>
      </c>
      <c r="B19" s="75" t="s">
        <v>111</v>
      </c>
      <c r="C19" s="75"/>
      <c r="D19" s="75"/>
      <c r="E19" s="79">
        <v>0</v>
      </c>
      <c r="F19" s="79"/>
      <c r="G19" s="79"/>
      <c r="H19" s="79"/>
      <c r="I19" s="79"/>
      <c r="J19" s="79"/>
      <c r="K19" s="2"/>
      <c r="L19" s="2"/>
      <c r="M19" s="2"/>
      <c r="N19" s="2"/>
      <c r="O19" s="2"/>
      <c r="P19" s="2"/>
      <c r="Q19" s="7">
        <f>SUM(E19:P19)</f>
        <v>0</v>
      </c>
      <c r="R19" s="5"/>
      <c r="S19" s="7">
        <v>8</v>
      </c>
      <c r="T19" s="10">
        <f>+S19+(Z19+AA19+AB19)-(AM19+AN19+AO19)</f>
        <v>8</v>
      </c>
      <c r="U19" s="7"/>
      <c r="V19" s="4">
        <f>+U19+(AF19+AG19)-(AS19+AT19)</f>
        <v>0</v>
      </c>
      <c r="W19" s="4">
        <f>+U19+(AF19+AG19+AH19+AI19)-(AS19+AT19+AU19+AV19)</f>
        <v>0</v>
      </c>
      <c r="X19" s="8"/>
      <c r="Y19" s="12"/>
      <c r="Z19" s="2"/>
      <c r="AA19" s="2"/>
      <c r="AB19" s="2"/>
      <c r="AC19" s="2"/>
      <c r="AD19" s="2"/>
      <c r="AE19" s="2"/>
      <c r="AF19" s="2"/>
      <c r="AG19" s="2"/>
      <c r="AH19" s="2"/>
      <c r="AI19" s="9"/>
      <c r="AJ19" s="2"/>
      <c r="AK19" s="2"/>
      <c r="AL19" s="7">
        <f t="shared" si="0"/>
        <v>0</v>
      </c>
      <c r="AM19" s="79"/>
      <c r="AN19" s="79"/>
      <c r="AO19" s="79"/>
      <c r="AP19" s="79"/>
      <c r="AQ19" s="79"/>
      <c r="AR19" s="79"/>
      <c r="AS19" s="79"/>
      <c r="AT19" s="2"/>
      <c r="AU19" s="2"/>
      <c r="AV19" s="2"/>
      <c r="AW19" s="2"/>
      <c r="AX19" s="2"/>
      <c r="AY19" s="7">
        <f t="shared" si="1"/>
        <v>0</v>
      </c>
    </row>
    <row r="20" spans="1:51" s="82" customFormat="1" ht="13.5" thickBot="1">
      <c r="A20" s="1" t="s">
        <v>108</v>
      </c>
      <c r="B20" s="75" t="s">
        <v>112</v>
      </c>
      <c r="C20" s="75"/>
      <c r="D20" s="75"/>
      <c r="E20" s="79">
        <v>0</v>
      </c>
      <c r="F20" s="79">
        <v>0</v>
      </c>
      <c r="G20" s="79"/>
      <c r="H20" s="79"/>
      <c r="I20" s="79"/>
      <c r="J20" s="79"/>
      <c r="K20" s="2"/>
      <c r="L20" s="2"/>
      <c r="M20" s="2"/>
      <c r="N20" s="2"/>
      <c r="O20" s="2"/>
      <c r="P20" s="2"/>
      <c r="Q20" s="7">
        <f>SUM(E20:P20)</f>
        <v>0</v>
      </c>
      <c r="R20" s="5"/>
      <c r="S20" s="7">
        <v>6</v>
      </c>
      <c r="T20" s="10">
        <f>+S20+(Z20+AA20+AB20)-(AM20+AN20+AO20)</f>
        <v>6</v>
      </c>
      <c r="U20" s="7"/>
      <c r="V20" s="4">
        <f>+U20+(AF20+AG20)-(AS20+AT20)</f>
        <v>0</v>
      </c>
      <c r="W20" s="4">
        <f>+U20+(AF20+AG20+AH20+AI20)-(AS20+AT20+AU20+AV20)</f>
        <v>0</v>
      </c>
      <c r="X20" s="8"/>
      <c r="Y20" s="12"/>
      <c r="Z20" s="2"/>
      <c r="AA20" s="2"/>
      <c r="AB20" s="2"/>
      <c r="AC20" s="2"/>
      <c r="AD20" s="2"/>
      <c r="AE20" s="2"/>
      <c r="AF20" s="2"/>
      <c r="AG20" s="2"/>
      <c r="AH20" s="2"/>
      <c r="AI20" s="9"/>
      <c r="AJ20" s="2"/>
      <c r="AK20" s="2"/>
      <c r="AL20" s="7">
        <f t="shared" si="0"/>
        <v>0</v>
      </c>
      <c r="AM20" s="79"/>
      <c r="AN20" s="79"/>
      <c r="AO20" s="79"/>
      <c r="AP20" s="79"/>
      <c r="AQ20" s="79"/>
      <c r="AR20" s="79"/>
      <c r="AS20" s="79"/>
      <c r="AT20" s="2"/>
      <c r="AU20" s="2"/>
      <c r="AV20" s="2"/>
      <c r="AW20" s="2"/>
      <c r="AX20" s="2"/>
      <c r="AY20" s="7">
        <f t="shared" si="1"/>
        <v>0</v>
      </c>
    </row>
    <row r="21" spans="1:51" s="82" customFormat="1" ht="13.5" thickBot="1">
      <c r="A21" s="159" t="s">
        <v>114</v>
      </c>
      <c r="B21" s="160"/>
      <c r="C21" s="45">
        <f>+D21/'Meta Corte Muni'!G17</f>
        <v>0</v>
      </c>
      <c r="D21" s="20">
        <f>+Q21/R21</f>
        <v>0</v>
      </c>
      <c r="E21" s="15">
        <f aca="true" t="shared" si="6" ref="E21:Q21">SUM(E17:E20)</f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6">
        <f>+Y21-T21</f>
        <v>659</v>
      </c>
      <c r="S21" s="14">
        <f aca="true" t="shared" si="7" ref="S21:X21">SUM(S17:S20)</f>
        <v>29</v>
      </c>
      <c r="T21" s="14">
        <f t="shared" si="7"/>
        <v>29</v>
      </c>
      <c r="U21" s="14">
        <f t="shared" si="7"/>
        <v>0</v>
      </c>
      <c r="V21" s="14">
        <f t="shared" si="7"/>
        <v>0</v>
      </c>
      <c r="W21" s="14">
        <f t="shared" si="7"/>
        <v>0</v>
      </c>
      <c r="X21" s="14">
        <f t="shared" si="7"/>
        <v>0</v>
      </c>
      <c r="Y21" s="17">
        <v>688</v>
      </c>
      <c r="Z21" s="14">
        <f aca="true" t="shared" si="8" ref="Z21:AK21">SUM(Z17:Z20)</f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0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0"/>
        <v>0</v>
      </c>
      <c r="AM21" s="14">
        <f aca="true" t="shared" si="9" ref="AM21:AX21">SUM(AM17:AM20)</f>
        <v>0</v>
      </c>
      <c r="AN21" s="14">
        <f t="shared" si="9"/>
        <v>0</v>
      </c>
      <c r="AO21" s="14">
        <f t="shared" si="9"/>
        <v>0</v>
      </c>
      <c r="AP21" s="14">
        <f t="shared" si="9"/>
        <v>0</v>
      </c>
      <c r="AQ21" s="14">
        <f t="shared" si="9"/>
        <v>0</v>
      </c>
      <c r="AR21" s="14">
        <f t="shared" si="9"/>
        <v>0</v>
      </c>
      <c r="AS21" s="14">
        <f t="shared" si="9"/>
        <v>0</v>
      </c>
      <c r="AT21" s="14">
        <f t="shared" si="9"/>
        <v>0</v>
      </c>
      <c r="AU21" s="14">
        <f t="shared" si="9"/>
        <v>0</v>
      </c>
      <c r="AV21" s="14">
        <f t="shared" si="9"/>
        <v>0</v>
      </c>
      <c r="AW21" s="14">
        <f t="shared" si="9"/>
        <v>0</v>
      </c>
      <c r="AX21" s="14">
        <f t="shared" si="9"/>
        <v>0</v>
      </c>
      <c r="AY21" s="14">
        <f t="shared" si="1"/>
        <v>0</v>
      </c>
    </row>
    <row r="22" spans="2:51" s="74" customFormat="1" ht="12.75">
      <c r="B22" s="80" t="s">
        <v>115</v>
      </c>
      <c r="C22" s="80"/>
      <c r="E22" s="83">
        <f>+E21+E16</f>
        <v>0</v>
      </c>
      <c r="F22" s="83">
        <f aca="true" t="shared" si="10" ref="F22:AY22">+F21+F16</f>
        <v>0</v>
      </c>
      <c r="G22" s="83">
        <f t="shared" si="10"/>
        <v>0</v>
      </c>
      <c r="H22" s="83">
        <f t="shared" si="10"/>
        <v>0</v>
      </c>
      <c r="I22" s="83">
        <f t="shared" si="10"/>
        <v>0</v>
      </c>
      <c r="J22" s="83">
        <f t="shared" si="10"/>
        <v>0</v>
      </c>
      <c r="K22" s="83">
        <f t="shared" si="10"/>
        <v>0</v>
      </c>
      <c r="L22" s="83">
        <f t="shared" si="10"/>
        <v>0</v>
      </c>
      <c r="M22" s="83">
        <f t="shared" si="10"/>
        <v>0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83">
        <f t="shared" si="10"/>
        <v>0</v>
      </c>
      <c r="R22" s="83">
        <f t="shared" si="10"/>
        <v>1340</v>
      </c>
      <c r="S22" s="83">
        <f t="shared" si="10"/>
        <v>49</v>
      </c>
      <c r="T22" s="83">
        <f t="shared" si="10"/>
        <v>50</v>
      </c>
      <c r="U22" s="83">
        <f t="shared" si="10"/>
        <v>0</v>
      </c>
      <c r="V22" s="83">
        <f t="shared" si="10"/>
        <v>0</v>
      </c>
      <c r="W22" s="83">
        <f t="shared" si="10"/>
        <v>0</v>
      </c>
      <c r="X22" s="83">
        <f t="shared" si="10"/>
        <v>0</v>
      </c>
      <c r="Y22" s="83">
        <f t="shared" si="10"/>
        <v>1390</v>
      </c>
      <c r="Z22" s="83">
        <f t="shared" si="10"/>
        <v>1</v>
      </c>
      <c r="AA22" s="83">
        <f t="shared" si="10"/>
        <v>0</v>
      </c>
      <c r="AB22" s="83">
        <f t="shared" si="10"/>
        <v>0</v>
      </c>
      <c r="AC22" s="83">
        <f t="shared" si="10"/>
        <v>0</v>
      </c>
      <c r="AD22" s="83">
        <f t="shared" si="10"/>
        <v>0</v>
      </c>
      <c r="AE22" s="83">
        <f t="shared" si="10"/>
        <v>0</v>
      </c>
      <c r="AF22" s="83">
        <f t="shared" si="10"/>
        <v>0</v>
      </c>
      <c r="AG22" s="83">
        <f t="shared" si="10"/>
        <v>0</v>
      </c>
      <c r="AH22" s="83">
        <f t="shared" si="10"/>
        <v>0</v>
      </c>
      <c r="AI22" s="83">
        <f t="shared" si="10"/>
        <v>0</v>
      </c>
      <c r="AJ22" s="83">
        <f t="shared" si="10"/>
        <v>0</v>
      </c>
      <c r="AK22" s="83">
        <f t="shared" si="10"/>
        <v>0</v>
      </c>
      <c r="AL22" s="83">
        <f t="shared" si="10"/>
        <v>1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A16:B16"/>
    <mergeCell ref="A21:B21"/>
    <mergeCell ref="C1:C11"/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  <mergeCell ref="D1:D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64" t="s">
        <v>0</v>
      </c>
      <c r="B1" s="161" t="s">
        <v>1</v>
      </c>
      <c r="C1" s="161" t="s">
        <v>58</v>
      </c>
      <c r="D1" s="178" t="s">
        <v>55</v>
      </c>
      <c r="E1" s="167" t="s">
        <v>26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</row>
    <row r="2" spans="1:51" ht="15" customHeight="1">
      <c r="A2" s="165"/>
      <c r="B2" s="141"/>
      <c r="C2" s="162"/>
      <c r="D2" s="179"/>
      <c r="E2" s="169" t="s">
        <v>3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48" t="s">
        <v>4</v>
      </c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9"/>
    </row>
    <row r="3" spans="1:51" ht="15" customHeight="1">
      <c r="A3" s="165"/>
      <c r="B3" s="141"/>
      <c r="C3" s="162"/>
      <c r="D3" s="179"/>
      <c r="E3" s="17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50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51"/>
    </row>
    <row r="4" spans="1:51" ht="15" customHeight="1">
      <c r="A4" s="165"/>
      <c r="B4" s="141"/>
      <c r="C4" s="162"/>
      <c r="D4" s="179"/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50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51"/>
    </row>
    <row r="5" spans="1:51" ht="15" customHeight="1">
      <c r="A5" s="165"/>
      <c r="B5" s="141"/>
      <c r="C5" s="162"/>
      <c r="D5" s="179"/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50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51"/>
    </row>
    <row r="6" spans="1:51" ht="15" customHeight="1">
      <c r="A6" s="165"/>
      <c r="B6" s="141"/>
      <c r="C6" s="162"/>
      <c r="D6" s="179"/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50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51"/>
    </row>
    <row r="7" spans="1:51" ht="15" customHeight="1">
      <c r="A7" s="165"/>
      <c r="B7" s="141"/>
      <c r="C7" s="162"/>
      <c r="D7" s="179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50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51"/>
    </row>
    <row r="8" spans="1:51" ht="15" customHeight="1">
      <c r="A8" s="165"/>
      <c r="B8" s="141"/>
      <c r="C8" s="162"/>
      <c r="D8" s="179"/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50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51"/>
    </row>
    <row r="9" spans="1:51" ht="15.75" customHeight="1" thickBot="1">
      <c r="A9" s="165"/>
      <c r="B9" s="141"/>
      <c r="C9" s="162"/>
      <c r="D9" s="179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52"/>
      <c r="S9" s="144"/>
      <c r="T9" s="144"/>
      <c r="U9" s="144"/>
      <c r="V9" s="144"/>
      <c r="W9" s="144"/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53"/>
    </row>
    <row r="10" spans="1:51" ht="57.75" customHeight="1" thickBot="1" thickTop="1">
      <c r="A10" s="166"/>
      <c r="B10" s="163"/>
      <c r="C10" s="162"/>
      <c r="D10" s="180"/>
      <c r="E10" s="146" t="s">
        <v>27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91" t="s">
        <v>123</v>
      </c>
      <c r="S10" s="175" t="s">
        <v>28</v>
      </c>
      <c r="T10" s="176"/>
      <c r="U10" s="176"/>
      <c r="V10" s="176"/>
      <c r="W10" s="176"/>
      <c r="X10" s="177"/>
      <c r="Y10" s="92" t="s">
        <v>124</v>
      </c>
      <c r="Z10" s="142" t="s">
        <v>29</v>
      </c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2" t="s">
        <v>30</v>
      </c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7"/>
    </row>
    <row r="11" spans="1:51" ht="23.25" thickBot="1">
      <c r="A11" s="72"/>
      <c r="B11" s="72"/>
      <c r="C11" s="163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120</v>
      </c>
      <c r="T11" s="96" t="s">
        <v>90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125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3.5" thickBot="1">
      <c r="A12" s="1" t="s">
        <v>103</v>
      </c>
      <c r="B12" s="75" t="s">
        <v>104</v>
      </c>
      <c r="C12" s="75"/>
      <c r="D12" s="75"/>
      <c r="E12" s="77"/>
      <c r="F12" s="77"/>
      <c r="G12" s="77"/>
      <c r="H12" s="77"/>
      <c r="I12" s="77"/>
      <c r="J12" s="77"/>
      <c r="K12" s="77"/>
      <c r="L12" s="65"/>
      <c r="M12" s="65"/>
      <c r="N12" s="65"/>
      <c r="O12" s="65"/>
      <c r="P12" s="65"/>
      <c r="Q12" s="7">
        <f>SUM(E12:P12)</f>
        <v>0</v>
      </c>
      <c r="R12" s="5"/>
      <c r="S12" s="19">
        <v>70</v>
      </c>
      <c r="T12" s="51">
        <f>+S12+(Z12+AA12+AB12)-(AM12+AN12+AO12)</f>
        <v>70</v>
      </c>
      <c r="U12" s="60"/>
      <c r="V12" s="4">
        <f>+U12+(AF12+AG12)-(AS12+AT12)</f>
        <v>0</v>
      </c>
      <c r="W12" s="62">
        <f>+U12+(AF12+AG12+AH12+AI12)-(AS12+AT12+AU12+AV12)</f>
        <v>0</v>
      </c>
      <c r="X12" s="8"/>
      <c r="Y12" s="6"/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9"/>
      <c r="AJ12" s="2"/>
      <c r="AK12" s="2"/>
      <c r="AL12" s="7">
        <f>SUM(Z12:AK12)</f>
        <v>0</v>
      </c>
      <c r="AM12" s="79"/>
      <c r="AN12" s="79"/>
      <c r="AO12" s="79"/>
      <c r="AP12" s="79"/>
      <c r="AQ12" s="79"/>
      <c r="AR12" s="79"/>
      <c r="AS12" s="79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3.5" thickBot="1">
      <c r="A13" s="1" t="s">
        <v>103</v>
      </c>
      <c r="B13" s="75" t="s">
        <v>105</v>
      </c>
      <c r="C13" s="75"/>
      <c r="D13" s="75"/>
      <c r="E13" s="77"/>
      <c r="F13" s="77">
        <v>0</v>
      </c>
      <c r="G13" s="77"/>
      <c r="H13" s="77"/>
      <c r="I13" s="77"/>
      <c r="J13" s="77"/>
      <c r="K13" s="77"/>
      <c r="L13" s="65"/>
      <c r="M13" s="65"/>
      <c r="N13" s="65"/>
      <c r="O13" s="65"/>
      <c r="P13" s="65"/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/>
      <c r="V13" s="4">
        <f aca="true" t="shared" si="0" ref="V13:V20">+U13+(AF13+AG13)-(AS13+AT13)</f>
        <v>0</v>
      </c>
      <c r="W13" s="62">
        <f>+U13+(AF13+AG13+AH13+AI13)-(AS13+AT13+AU13+AV13)</f>
        <v>0</v>
      </c>
      <c r="X13" s="8"/>
      <c r="Y13" s="6"/>
      <c r="Z13" s="2"/>
      <c r="AA13" s="2"/>
      <c r="AB13" s="2"/>
      <c r="AC13" s="2"/>
      <c r="AD13" s="2"/>
      <c r="AE13" s="2"/>
      <c r="AF13" s="2"/>
      <c r="AG13" s="2"/>
      <c r="AH13" s="2"/>
      <c r="AI13" s="9"/>
      <c r="AJ13" s="2"/>
      <c r="AK13" s="2"/>
      <c r="AL13" s="7">
        <f aca="true" t="shared" si="1" ref="AL13:AL21">SUM(Z13:AK13)</f>
        <v>0</v>
      </c>
      <c r="AM13" s="79"/>
      <c r="AN13" s="79"/>
      <c r="AO13" s="79"/>
      <c r="AP13" s="79"/>
      <c r="AQ13" s="79"/>
      <c r="AR13" s="79"/>
      <c r="AS13" s="79"/>
      <c r="AT13" s="2"/>
      <c r="AU13" s="2"/>
      <c r="AV13" s="2"/>
      <c r="AW13" s="2"/>
      <c r="AX13" s="2"/>
      <c r="AY13" s="7">
        <f aca="true" t="shared" si="2" ref="AY13:AY21">SUM(AM13:AX13)</f>
        <v>0</v>
      </c>
    </row>
    <row r="14" spans="1:51" s="82" customFormat="1" ht="13.5" thickBot="1">
      <c r="A14" s="1" t="s">
        <v>103</v>
      </c>
      <c r="B14" s="75" t="s">
        <v>106</v>
      </c>
      <c r="C14" s="75"/>
      <c r="D14" s="75"/>
      <c r="E14" s="77"/>
      <c r="F14" s="77"/>
      <c r="G14" s="77"/>
      <c r="H14" s="77"/>
      <c r="I14" s="77"/>
      <c r="J14" s="77"/>
      <c r="K14" s="77"/>
      <c r="L14" s="65"/>
      <c r="M14" s="65"/>
      <c r="N14" s="65"/>
      <c r="O14" s="65"/>
      <c r="P14" s="65"/>
      <c r="Q14" s="7">
        <f>SUM(E14:P14)</f>
        <v>0</v>
      </c>
      <c r="R14" s="5"/>
      <c r="S14" s="19">
        <v>21</v>
      </c>
      <c r="T14" s="51">
        <f>+S14+(Z14+AA14+AB14)-(AM14+AN14+AO14)</f>
        <v>21</v>
      </c>
      <c r="U14" s="60"/>
      <c r="V14" s="4">
        <f t="shared" si="0"/>
        <v>0</v>
      </c>
      <c r="W14" s="62">
        <f>+U14+(AF14+AG14+AH14+AI14)-(AS14+AT14+AU14+AV14)</f>
        <v>0</v>
      </c>
      <c r="X14" s="8"/>
      <c r="Y14" s="6"/>
      <c r="Z14" s="2"/>
      <c r="AA14" s="2">
        <v>0</v>
      </c>
      <c r="AB14" s="2"/>
      <c r="AC14" s="2"/>
      <c r="AD14" s="2"/>
      <c r="AE14" s="2"/>
      <c r="AF14" s="2"/>
      <c r="AG14" s="2"/>
      <c r="AH14" s="2"/>
      <c r="AI14" s="9"/>
      <c r="AJ14" s="2"/>
      <c r="AK14" s="2"/>
      <c r="AL14" s="7">
        <f t="shared" si="1"/>
        <v>0</v>
      </c>
      <c r="AM14" s="79"/>
      <c r="AN14" s="79"/>
      <c r="AO14" s="79"/>
      <c r="AP14" s="79"/>
      <c r="AQ14" s="79"/>
      <c r="AR14" s="79"/>
      <c r="AS14" s="79"/>
      <c r="AT14" s="2"/>
      <c r="AU14" s="2"/>
      <c r="AV14" s="2"/>
      <c r="AW14" s="2"/>
      <c r="AX14" s="2"/>
      <c r="AY14" s="7">
        <f t="shared" si="2"/>
        <v>0</v>
      </c>
    </row>
    <row r="15" spans="1:51" s="82" customFormat="1" ht="13.5" thickBot="1">
      <c r="A15" s="1" t="s">
        <v>103</v>
      </c>
      <c r="B15" s="75" t="s">
        <v>107</v>
      </c>
      <c r="C15" s="75"/>
      <c r="D15" s="75"/>
      <c r="E15" s="77"/>
      <c r="F15" s="77">
        <v>0</v>
      </c>
      <c r="G15" s="77"/>
      <c r="H15" s="77"/>
      <c r="I15" s="77"/>
      <c r="J15" s="77"/>
      <c r="K15" s="77"/>
      <c r="L15" s="65"/>
      <c r="M15" s="65"/>
      <c r="N15" s="65"/>
      <c r="O15" s="65"/>
      <c r="P15" s="65"/>
      <c r="Q15" s="7">
        <f>SUM(E15:P15)</f>
        <v>0</v>
      </c>
      <c r="R15" s="5"/>
      <c r="S15" s="19">
        <v>28</v>
      </c>
      <c r="T15" s="51">
        <f>+S15+(Z15+AA15+AB15)-(AM15+AN15+AO15)</f>
        <v>28</v>
      </c>
      <c r="U15" s="60"/>
      <c r="V15" s="4">
        <f t="shared" si="0"/>
        <v>0</v>
      </c>
      <c r="W15" s="62">
        <f>+U15+(AF15+AG15+AH15+AI15)-(AS15+AT15+AU15+AV15)</f>
        <v>0</v>
      </c>
      <c r="X15" s="8"/>
      <c r="Y15" s="6"/>
      <c r="Z15" s="2"/>
      <c r="AA15" s="2">
        <v>0</v>
      </c>
      <c r="AB15" s="2"/>
      <c r="AC15" s="2"/>
      <c r="AD15" s="2"/>
      <c r="AE15" s="2"/>
      <c r="AF15" s="2"/>
      <c r="AG15" s="2"/>
      <c r="AH15" s="2"/>
      <c r="AI15" s="9"/>
      <c r="AJ15" s="2"/>
      <c r="AK15" s="2"/>
      <c r="AL15" s="7">
        <f t="shared" si="1"/>
        <v>0</v>
      </c>
      <c r="AM15" s="79"/>
      <c r="AN15" s="79"/>
      <c r="AO15" s="79"/>
      <c r="AP15" s="79"/>
      <c r="AQ15" s="79"/>
      <c r="AR15" s="79"/>
      <c r="AS15" s="79"/>
      <c r="AT15" s="2"/>
      <c r="AU15" s="2"/>
      <c r="AV15" s="2"/>
      <c r="AW15" s="2"/>
      <c r="AX15" s="2"/>
      <c r="AY15" s="7">
        <f t="shared" si="2"/>
        <v>0</v>
      </c>
    </row>
    <row r="16" spans="1:51" s="82" customFormat="1" ht="13.5" thickBot="1">
      <c r="A16" s="159" t="s">
        <v>113</v>
      </c>
      <c r="B16" s="160"/>
      <c r="C16" s="45">
        <f>+D16/'Meta Corte Muni'!H16</f>
        <v>0</v>
      </c>
      <c r="D16" s="20">
        <f>+Q16/R16</f>
        <v>0</v>
      </c>
      <c r="E16" s="84">
        <f aca="true" t="shared" si="3" ref="E16:P16">SUM(E12:E15)</f>
        <v>0</v>
      </c>
      <c r="F16" s="84">
        <f t="shared" si="3"/>
        <v>0</v>
      </c>
      <c r="G16" s="84">
        <f t="shared" si="3"/>
        <v>0</v>
      </c>
      <c r="H16" s="84">
        <f t="shared" si="3"/>
        <v>0</v>
      </c>
      <c r="I16" s="84">
        <f t="shared" si="3"/>
        <v>0</v>
      </c>
      <c r="J16" s="84">
        <f t="shared" si="3"/>
        <v>0</v>
      </c>
      <c r="K16" s="84">
        <f t="shared" si="3"/>
        <v>0</v>
      </c>
      <c r="L16" s="84">
        <f t="shared" si="3"/>
        <v>0</v>
      </c>
      <c r="M16" s="84">
        <f t="shared" si="3"/>
        <v>0</v>
      </c>
      <c r="N16" s="84">
        <f t="shared" si="3"/>
        <v>0</v>
      </c>
      <c r="O16" s="84">
        <f t="shared" si="3"/>
        <v>0</v>
      </c>
      <c r="P16" s="84">
        <f t="shared" si="3"/>
        <v>0</v>
      </c>
      <c r="Q16" s="84">
        <f>SUM(Q12:Q15)</f>
        <v>0</v>
      </c>
      <c r="R16" s="16">
        <f>+Y16-T16</f>
        <v>310</v>
      </c>
      <c r="S16" s="15">
        <f aca="true" t="shared" si="4" ref="S16:X16">SUM(S12:S15)</f>
        <v>156</v>
      </c>
      <c r="T16" s="15">
        <f t="shared" si="4"/>
        <v>156</v>
      </c>
      <c r="U16" s="61">
        <f t="shared" si="4"/>
        <v>0</v>
      </c>
      <c r="V16" s="14">
        <f t="shared" si="4"/>
        <v>0</v>
      </c>
      <c r="W16" s="61">
        <f t="shared" si="4"/>
        <v>0</v>
      </c>
      <c r="X16" s="61">
        <f t="shared" si="4"/>
        <v>0</v>
      </c>
      <c r="Y16" s="17">
        <v>466</v>
      </c>
      <c r="Z16" s="14">
        <f aca="true" t="shared" si="5" ref="Z16:AK16">SUM(Z12:Z15)</f>
        <v>0</v>
      </c>
      <c r="AA16" s="14">
        <f t="shared" si="5"/>
        <v>0</v>
      </c>
      <c r="AB16" s="14">
        <f t="shared" si="5"/>
        <v>0</v>
      </c>
      <c r="AC16" s="14">
        <f t="shared" si="5"/>
        <v>0</v>
      </c>
      <c r="AD16" s="14">
        <f t="shared" si="5"/>
        <v>0</v>
      </c>
      <c r="AE16" s="14">
        <f t="shared" si="5"/>
        <v>0</v>
      </c>
      <c r="AF16" s="14">
        <f t="shared" si="5"/>
        <v>0</v>
      </c>
      <c r="AG16" s="14">
        <f t="shared" si="5"/>
        <v>0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0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0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0</v>
      </c>
    </row>
    <row r="17" spans="1:51" s="82" customFormat="1" ht="13.5" thickBot="1">
      <c r="A17" s="1" t="s">
        <v>108</v>
      </c>
      <c r="B17" s="75" t="s">
        <v>109</v>
      </c>
      <c r="C17" s="75"/>
      <c r="D17" s="75"/>
      <c r="E17" s="77"/>
      <c r="F17" s="77"/>
      <c r="G17" s="77"/>
      <c r="H17" s="77"/>
      <c r="I17" s="77"/>
      <c r="J17" s="77"/>
      <c r="K17" s="77"/>
      <c r="L17" s="65"/>
      <c r="M17" s="65"/>
      <c r="N17" s="65"/>
      <c r="O17" s="65"/>
      <c r="P17" s="65"/>
      <c r="Q17" s="7">
        <f>SUM(E17:P17)</f>
        <v>0</v>
      </c>
      <c r="R17" s="5"/>
      <c r="S17" s="19">
        <v>127</v>
      </c>
      <c r="T17" s="51">
        <f>+S17+(Z17+AA17+AB17)-(AM17+AN17+AO17)</f>
        <v>127</v>
      </c>
      <c r="U17" s="60"/>
      <c r="V17" s="4">
        <f t="shared" si="0"/>
        <v>0</v>
      </c>
      <c r="W17" s="62">
        <f>+U17+(AF17+AG17+AH17+AI17)-(AS17+AT17+AU17+AV17)</f>
        <v>0</v>
      </c>
      <c r="X17" s="8"/>
      <c r="Y17" s="6"/>
      <c r="Z17" s="2"/>
      <c r="AA17" s="2"/>
      <c r="AB17" s="2"/>
      <c r="AC17" s="2"/>
      <c r="AD17" s="2"/>
      <c r="AE17" s="2"/>
      <c r="AF17" s="2"/>
      <c r="AG17" s="2"/>
      <c r="AH17" s="2"/>
      <c r="AI17" s="9"/>
      <c r="AJ17" s="2"/>
      <c r="AK17" s="2"/>
      <c r="AL17" s="7">
        <f t="shared" si="1"/>
        <v>0</v>
      </c>
      <c r="AM17" s="79"/>
      <c r="AN17" s="79"/>
      <c r="AO17" s="79"/>
      <c r="AP17" s="79"/>
      <c r="AQ17" s="79"/>
      <c r="AR17" s="79"/>
      <c r="AS17" s="79"/>
      <c r="AT17" s="2"/>
      <c r="AU17" s="2"/>
      <c r="AV17" s="2"/>
      <c r="AW17" s="2"/>
      <c r="AX17" s="2"/>
      <c r="AY17" s="7">
        <f t="shared" si="2"/>
        <v>0</v>
      </c>
    </row>
    <row r="18" spans="1:51" s="82" customFormat="1" ht="13.5" thickBot="1">
      <c r="A18" s="1" t="s">
        <v>108</v>
      </c>
      <c r="B18" s="75" t="s">
        <v>110</v>
      </c>
      <c r="C18" s="75"/>
      <c r="D18" s="75"/>
      <c r="E18" s="77">
        <v>0</v>
      </c>
      <c r="F18" s="77">
        <v>0</v>
      </c>
      <c r="G18" s="77"/>
      <c r="H18" s="77"/>
      <c r="I18" s="77"/>
      <c r="J18" s="77"/>
      <c r="K18" s="77"/>
      <c r="L18" s="65"/>
      <c r="M18" s="65"/>
      <c r="N18" s="65"/>
      <c r="O18" s="65"/>
      <c r="P18" s="65"/>
      <c r="Q18" s="7">
        <f>SUM(E18:P18)</f>
        <v>0</v>
      </c>
      <c r="R18" s="5"/>
      <c r="S18" s="19">
        <v>34</v>
      </c>
      <c r="T18" s="51">
        <f>+S18+(Z18+AA18+AB18)-(AM18+AN18+AO18)</f>
        <v>34</v>
      </c>
      <c r="U18" s="60"/>
      <c r="V18" s="4">
        <f t="shared" si="0"/>
        <v>0</v>
      </c>
      <c r="W18" s="62">
        <f>+U18+(AF18+AG18+AH18+AI18)-(AS18+AT18+AU18+AV18)</f>
        <v>0</v>
      </c>
      <c r="X18" s="8"/>
      <c r="Y18" s="6"/>
      <c r="Z18" s="2"/>
      <c r="AA18" s="2"/>
      <c r="AB18" s="2"/>
      <c r="AC18" s="2"/>
      <c r="AD18" s="2"/>
      <c r="AE18" s="2"/>
      <c r="AF18" s="2"/>
      <c r="AG18" s="2"/>
      <c r="AH18" s="2"/>
      <c r="AI18" s="9"/>
      <c r="AJ18" s="2"/>
      <c r="AK18" s="2"/>
      <c r="AL18" s="7">
        <f t="shared" si="1"/>
        <v>0</v>
      </c>
      <c r="AM18" s="79"/>
      <c r="AN18" s="79"/>
      <c r="AO18" s="79"/>
      <c r="AP18" s="79"/>
      <c r="AQ18" s="79"/>
      <c r="AR18" s="79"/>
      <c r="AS18" s="79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3.5" thickBot="1">
      <c r="A19" s="1" t="s">
        <v>108</v>
      </c>
      <c r="B19" s="75" t="s">
        <v>111</v>
      </c>
      <c r="C19" s="75"/>
      <c r="D19" s="75"/>
      <c r="E19" s="77">
        <v>0</v>
      </c>
      <c r="F19" s="77"/>
      <c r="G19" s="77"/>
      <c r="H19" s="77"/>
      <c r="I19" s="77"/>
      <c r="J19" s="77"/>
      <c r="K19" s="77"/>
      <c r="L19" s="65"/>
      <c r="M19" s="65"/>
      <c r="N19" s="65"/>
      <c r="O19" s="65"/>
      <c r="P19" s="65"/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/>
      <c r="V19" s="4">
        <f t="shared" si="0"/>
        <v>0</v>
      </c>
      <c r="W19" s="62">
        <f>+U19+(AF19+AG19+AH19+AI19)-(AS19+AT19+AU19+AV19)</f>
        <v>0</v>
      </c>
      <c r="X19" s="8"/>
      <c r="Y19" s="6"/>
      <c r="Z19" s="2"/>
      <c r="AA19" s="2"/>
      <c r="AB19" s="2"/>
      <c r="AC19" s="2"/>
      <c r="AD19" s="2"/>
      <c r="AE19" s="2"/>
      <c r="AF19" s="2"/>
      <c r="AG19" s="2"/>
      <c r="AH19" s="2"/>
      <c r="AI19" s="9"/>
      <c r="AJ19" s="2"/>
      <c r="AK19" s="2"/>
      <c r="AL19" s="7">
        <f t="shared" si="1"/>
        <v>0</v>
      </c>
      <c r="AM19" s="79"/>
      <c r="AN19" s="79"/>
      <c r="AO19" s="79"/>
      <c r="AP19" s="79"/>
      <c r="AQ19" s="79"/>
      <c r="AR19" s="79"/>
      <c r="AS19" s="7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3.5" thickBot="1">
      <c r="A20" s="1" t="s">
        <v>108</v>
      </c>
      <c r="B20" s="75" t="s">
        <v>112</v>
      </c>
      <c r="C20" s="75"/>
      <c r="D20" s="75"/>
      <c r="E20" s="77">
        <v>0</v>
      </c>
      <c r="F20" s="77">
        <v>0</v>
      </c>
      <c r="G20" s="77"/>
      <c r="H20" s="77"/>
      <c r="I20" s="77"/>
      <c r="J20" s="77"/>
      <c r="K20" s="77"/>
      <c r="L20" s="65"/>
      <c r="M20" s="65"/>
      <c r="N20" s="65"/>
      <c r="O20" s="65"/>
      <c r="P20" s="65"/>
      <c r="Q20" s="7">
        <f>SUM(E20:P20)</f>
        <v>0</v>
      </c>
      <c r="R20" s="5"/>
      <c r="S20" s="19">
        <v>52</v>
      </c>
      <c r="T20" s="51">
        <f>+S20+(Z20+AA20+AB20)-(AM20+AN20+AO20)</f>
        <v>52</v>
      </c>
      <c r="U20" s="60"/>
      <c r="V20" s="4">
        <f t="shared" si="0"/>
        <v>0</v>
      </c>
      <c r="W20" s="62">
        <f>+U20+(AF20+AG20+AH20+AI20)-(AS20+AT20+AU20+AV20)</f>
        <v>0</v>
      </c>
      <c r="X20" s="8"/>
      <c r="Y20" s="6"/>
      <c r="Z20" s="2"/>
      <c r="AA20" s="2"/>
      <c r="AB20" s="2"/>
      <c r="AC20" s="2"/>
      <c r="AD20" s="2"/>
      <c r="AE20" s="2"/>
      <c r="AF20" s="2"/>
      <c r="AG20" s="2"/>
      <c r="AH20" s="2"/>
      <c r="AI20" s="9"/>
      <c r="AJ20" s="2"/>
      <c r="AK20" s="2"/>
      <c r="AL20" s="7">
        <f t="shared" si="1"/>
        <v>0</v>
      </c>
      <c r="AM20" s="79"/>
      <c r="AN20" s="79"/>
      <c r="AO20" s="79"/>
      <c r="AP20" s="79"/>
      <c r="AQ20" s="79"/>
      <c r="AR20" s="79"/>
      <c r="AS20" s="79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59" t="s">
        <v>114</v>
      </c>
      <c r="B21" s="160"/>
      <c r="C21" s="45">
        <f>+D21/'Meta Corte Muni'!H17</f>
        <v>0</v>
      </c>
      <c r="D21" s="20">
        <f>+Q21/R21</f>
        <v>0</v>
      </c>
      <c r="E21" s="84">
        <f aca="true" t="shared" si="7" ref="E21:P21">SUM(E17:E20)</f>
        <v>0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0</v>
      </c>
      <c r="K21" s="84">
        <f t="shared" si="7"/>
        <v>0</v>
      </c>
      <c r="L21" s="84">
        <f t="shared" si="7"/>
        <v>0</v>
      </c>
      <c r="M21" s="84">
        <f t="shared" si="7"/>
        <v>0</v>
      </c>
      <c r="N21" s="84">
        <f t="shared" si="7"/>
        <v>0</v>
      </c>
      <c r="O21" s="84">
        <f t="shared" si="7"/>
        <v>0</v>
      </c>
      <c r="P21" s="84">
        <f t="shared" si="7"/>
        <v>0</v>
      </c>
      <c r="Q21" s="84">
        <f>SUM(Q17:Q20)</f>
        <v>0</v>
      </c>
      <c r="R21" s="16">
        <f>+Y21-T21</f>
        <v>350</v>
      </c>
      <c r="S21" s="15">
        <f aca="true" t="shared" si="8" ref="S21:X21">SUM(S17:S20)</f>
        <v>239</v>
      </c>
      <c r="T21" s="15">
        <f t="shared" si="8"/>
        <v>239</v>
      </c>
      <c r="U21" s="61">
        <f t="shared" si="8"/>
        <v>0</v>
      </c>
      <c r="V21" s="14">
        <f t="shared" si="8"/>
        <v>0</v>
      </c>
      <c r="W21" s="61">
        <f t="shared" si="8"/>
        <v>0</v>
      </c>
      <c r="X21" s="61">
        <f t="shared" si="8"/>
        <v>0</v>
      </c>
      <c r="Y21" s="17">
        <v>589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0</v>
      </c>
      <c r="AF21" s="14">
        <f t="shared" si="9"/>
        <v>0</v>
      </c>
      <c r="AG21" s="14">
        <f t="shared" si="9"/>
        <v>0</v>
      </c>
      <c r="AH21" s="14">
        <f t="shared" si="9"/>
        <v>0</v>
      </c>
      <c r="AI21" s="14">
        <f t="shared" si="9"/>
        <v>0</v>
      </c>
      <c r="AJ21" s="14">
        <f t="shared" si="9"/>
        <v>0</v>
      </c>
      <c r="AK21" s="14">
        <f t="shared" si="9"/>
        <v>0</v>
      </c>
      <c r="AL21" s="14">
        <f t="shared" si="1"/>
        <v>0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0</v>
      </c>
      <c r="I22" s="83">
        <f t="shared" si="11"/>
        <v>0</v>
      </c>
      <c r="J22" s="83">
        <f t="shared" si="11"/>
        <v>0</v>
      </c>
      <c r="K22" s="83">
        <f t="shared" si="11"/>
        <v>0</v>
      </c>
      <c r="L22" s="83">
        <f t="shared" si="11"/>
        <v>0</v>
      </c>
      <c r="M22" s="83">
        <f t="shared" si="11"/>
        <v>0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83">
        <f t="shared" si="11"/>
        <v>0</v>
      </c>
      <c r="R22" s="83">
        <f t="shared" si="11"/>
        <v>660</v>
      </c>
      <c r="S22" s="83">
        <f t="shared" si="11"/>
        <v>395</v>
      </c>
      <c r="T22" s="83">
        <f t="shared" si="11"/>
        <v>395</v>
      </c>
      <c r="U22" s="83">
        <f t="shared" si="11"/>
        <v>0</v>
      </c>
      <c r="V22" s="83">
        <f t="shared" si="11"/>
        <v>0</v>
      </c>
      <c r="W22" s="83">
        <f>+W21+W16</f>
        <v>0</v>
      </c>
      <c r="X22" s="83">
        <f t="shared" si="11"/>
        <v>0</v>
      </c>
      <c r="Y22" s="83">
        <f t="shared" si="11"/>
        <v>1055</v>
      </c>
      <c r="Z22" s="83">
        <f t="shared" si="11"/>
        <v>0</v>
      </c>
      <c r="AA22" s="83">
        <f t="shared" si="11"/>
        <v>0</v>
      </c>
      <c r="AB22" s="83">
        <f t="shared" si="11"/>
        <v>0</v>
      </c>
      <c r="AC22" s="83">
        <f t="shared" si="11"/>
        <v>0</v>
      </c>
      <c r="AD22" s="83">
        <f t="shared" si="11"/>
        <v>0</v>
      </c>
      <c r="AE22" s="83">
        <f t="shared" si="11"/>
        <v>0</v>
      </c>
      <c r="AF22" s="83">
        <f t="shared" si="11"/>
        <v>0</v>
      </c>
      <c r="AG22" s="83">
        <f t="shared" si="11"/>
        <v>0</v>
      </c>
      <c r="AH22" s="83">
        <f t="shared" si="11"/>
        <v>0</v>
      </c>
      <c r="AI22" s="83">
        <f t="shared" si="11"/>
        <v>0</v>
      </c>
      <c r="AJ22" s="83">
        <f t="shared" si="11"/>
        <v>0</v>
      </c>
      <c r="AK22" s="83">
        <f t="shared" si="11"/>
        <v>0</v>
      </c>
      <c r="AL22" s="83">
        <f t="shared" si="11"/>
        <v>0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0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0</v>
      </c>
    </row>
    <row r="24" ht="15">
      <c r="Q24" s="18"/>
    </row>
  </sheetData>
  <sheetProtection/>
  <mergeCells count="13">
    <mergeCell ref="AM10:AY10"/>
    <mergeCell ref="D1:D10"/>
    <mergeCell ref="C1:C11"/>
    <mergeCell ref="A16:B16"/>
    <mergeCell ref="A21:B21"/>
    <mergeCell ref="B1:B10"/>
    <mergeCell ref="E1:AY1"/>
    <mergeCell ref="E2:Q9"/>
    <mergeCell ref="R2:AY9"/>
    <mergeCell ref="E10:Q10"/>
    <mergeCell ref="Z10:AL10"/>
    <mergeCell ref="A1:A10"/>
    <mergeCell ref="S10:X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64" t="s">
        <v>0</v>
      </c>
      <c r="B1" s="161" t="s">
        <v>1</v>
      </c>
      <c r="C1" s="161" t="s">
        <v>58</v>
      </c>
      <c r="D1" s="178" t="s">
        <v>55</v>
      </c>
      <c r="E1" s="185" t="s">
        <v>32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65"/>
      <c r="B2" s="141"/>
      <c r="C2" s="162"/>
      <c r="D2" s="179"/>
      <c r="E2" s="148" t="s">
        <v>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8" t="s">
        <v>4</v>
      </c>
      <c r="S2" s="143"/>
    </row>
    <row r="3" spans="1:19" ht="15" customHeight="1">
      <c r="A3" s="165"/>
      <c r="B3" s="141"/>
      <c r="C3" s="162"/>
      <c r="D3" s="179"/>
      <c r="E3" s="15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50"/>
      <c r="S3" s="144"/>
    </row>
    <row r="4" spans="1:19" ht="15" customHeight="1">
      <c r="A4" s="165"/>
      <c r="B4" s="141"/>
      <c r="C4" s="162"/>
      <c r="D4" s="179"/>
      <c r="E4" s="150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0"/>
      <c r="S4" s="144"/>
    </row>
    <row r="5" spans="1:19" ht="15" customHeight="1">
      <c r="A5" s="165"/>
      <c r="B5" s="141"/>
      <c r="C5" s="162"/>
      <c r="D5" s="179"/>
      <c r="E5" s="150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50"/>
      <c r="S5" s="144"/>
    </row>
    <row r="6" spans="1:19" ht="15" customHeight="1">
      <c r="A6" s="165"/>
      <c r="B6" s="141"/>
      <c r="C6" s="162"/>
      <c r="D6" s="179"/>
      <c r="E6" s="15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50"/>
      <c r="S6" s="144"/>
    </row>
    <row r="7" spans="1:19" ht="15" customHeight="1">
      <c r="A7" s="165"/>
      <c r="B7" s="141"/>
      <c r="C7" s="162"/>
      <c r="D7" s="179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0"/>
      <c r="S7" s="144"/>
    </row>
    <row r="8" spans="1:19" ht="15" customHeight="1">
      <c r="A8" s="165"/>
      <c r="B8" s="141"/>
      <c r="C8" s="162"/>
      <c r="D8" s="179"/>
      <c r="E8" s="15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50"/>
      <c r="S8" s="144"/>
    </row>
    <row r="9" spans="1:19" ht="15.75" customHeight="1" thickBot="1">
      <c r="A9" s="165"/>
      <c r="B9" s="141"/>
      <c r="C9" s="162"/>
      <c r="D9" s="179"/>
      <c r="E9" s="15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52"/>
      <c r="S9" s="145"/>
    </row>
    <row r="10" spans="1:19" ht="57.75" customHeight="1" thickBot="1">
      <c r="A10" s="166"/>
      <c r="B10" s="163"/>
      <c r="C10" s="162"/>
      <c r="D10" s="180"/>
      <c r="E10" s="146" t="s">
        <v>31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83" t="s">
        <v>126</v>
      </c>
      <c r="S10" s="183"/>
    </row>
    <row r="11" spans="1:19" ht="33.75" thickBot="1">
      <c r="A11" s="72"/>
      <c r="B11" s="72"/>
      <c r="C11" s="163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84"/>
      <c r="S11" s="184"/>
    </row>
    <row r="12" spans="1:19" s="74" customFormat="1" ht="13.5" thickBot="1">
      <c r="A12" s="1" t="s">
        <v>103</v>
      </c>
      <c r="B12" s="75" t="s">
        <v>104</v>
      </c>
      <c r="C12" s="75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9">
        <f>SUM(E12:P12)</f>
        <v>0</v>
      </c>
      <c r="R12" s="181"/>
      <c r="S12" s="182"/>
    </row>
    <row r="13" spans="1:19" s="74" customFormat="1" ht="13.5" thickBot="1">
      <c r="A13" s="1" t="s">
        <v>103</v>
      </c>
      <c r="B13" s="75" t="s">
        <v>105</v>
      </c>
      <c r="C13" s="75"/>
      <c r="E13" s="77"/>
      <c r="F13" s="77"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9">
        <f>SUM(E13:P13)</f>
        <v>0</v>
      </c>
      <c r="R13" s="181"/>
      <c r="S13" s="182"/>
    </row>
    <row r="14" spans="1:19" s="74" customFormat="1" ht="13.5" thickBot="1">
      <c r="A14" s="1" t="s">
        <v>103</v>
      </c>
      <c r="B14" s="75" t="s">
        <v>106</v>
      </c>
      <c r="C14" s="75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9">
        <f>SUM(E14:P14)</f>
        <v>0</v>
      </c>
      <c r="R14" s="181"/>
      <c r="S14" s="182"/>
    </row>
    <row r="15" spans="1:19" s="74" customFormat="1" ht="13.5" thickBot="1">
      <c r="A15" s="1" t="s">
        <v>103</v>
      </c>
      <c r="B15" s="75" t="s">
        <v>107</v>
      </c>
      <c r="C15" s="75"/>
      <c r="E15" s="77"/>
      <c r="F15" s="77">
        <v>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9">
        <f>SUM(E15:P15)</f>
        <v>0</v>
      </c>
      <c r="R15" s="181"/>
      <c r="S15" s="182"/>
    </row>
    <row r="16" spans="1:19" s="82" customFormat="1" ht="13.5" thickBot="1">
      <c r="A16" s="159" t="s">
        <v>113</v>
      </c>
      <c r="B16" s="160"/>
      <c r="C16" s="45">
        <f>+D16/'Meta Corte Muni'!I16</f>
        <v>0</v>
      </c>
      <c r="D16" s="20">
        <f>+Q16/R16</f>
        <v>0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04">
        <f>SUM(Q12:Q15)</f>
        <v>0</v>
      </c>
      <c r="R16" s="191">
        <v>494</v>
      </c>
      <c r="S16" s="192"/>
    </row>
    <row r="17" spans="1:19" s="74" customFormat="1" ht="13.5" thickBot="1">
      <c r="A17" s="1" t="s">
        <v>108</v>
      </c>
      <c r="B17" s="75" t="s">
        <v>109</v>
      </c>
      <c r="C17" s="75"/>
      <c r="D17" s="75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9">
        <f>SUM(E17:P17)</f>
        <v>0</v>
      </c>
      <c r="R17" s="193"/>
      <c r="S17" s="194"/>
    </row>
    <row r="18" spans="1:19" s="74" customFormat="1" ht="13.5" thickBot="1">
      <c r="A18" s="1" t="s">
        <v>108</v>
      </c>
      <c r="B18" s="75" t="s">
        <v>110</v>
      </c>
      <c r="C18" s="75"/>
      <c r="D18" s="75"/>
      <c r="E18" s="77">
        <v>1</v>
      </c>
      <c r="F18" s="77">
        <v>3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9">
        <f>SUM(E18:P18)</f>
        <v>4</v>
      </c>
      <c r="R18" s="193"/>
      <c r="S18" s="194"/>
    </row>
    <row r="19" spans="1:19" s="74" customFormat="1" ht="13.5" thickBot="1">
      <c r="A19" s="1" t="s">
        <v>108</v>
      </c>
      <c r="B19" s="75" t="s">
        <v>111</v>
      </c>
      <c r="C19" s="75"/>
      <c r="D19" s="75"/>
      <c r="E19" s="77">
        <v>2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9">
        <f>SUM(E19:P19)</f>
        <v>2</v>
      </c>
      <c r="R19" s="189"/>
      <c r="S19" s="190"/>
    </row>
    <row r="20" spans="1:19" s="74" customFormat="1" ht="13.5" thickBot="1">
      <c r="A20" s="1" t="s">
        <v>108</v>
      </c>
      <c r="B20" s="75" t="s">
        <v>112</v>
      </c>
      <c r="C20" s="75"/>
      <c r="D20" s="75"/>
      <c r="E20" s="77">
        <v>8</v>
      </c>
      <c r="F20" s="77">
        <v>2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9">
        <f>SUM(E20:P20)</f>
        <v>10</v>
      </c>
      <c r="R20" s="189"/>
      <c r="S20" s="190"/>
    </row>
    <row r="21" spans="1:19" s="82" customFormat="1" ht="13.5" thickBot="1">
      <c r="A21" s="159" t="s">
        <v>114</v>
      </c>
      <c r="B21" s="160"/>
      <c r="C21" s="45">
        <f>+D21/'Meta Corte Muni'!I17</f>
        <v>0.3343782654127481</v>
      </c>
      <c r="D21" s="20">
        <f>+Q21/R21</f>
        <v>0.025078369905956112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16</v>
      </c>
      <c r="R21" s="187">
        <v>638</v>
      </c>
      <c r="S21" s="188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0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16</v>
      </c>
      <c r="R22" s="186">
        <f>+R21+R16</f>
        <v>1132</v>
      </c>
      <c r="S22" s="186"/>
    </row>
    <row r="23" ht="15">
      <c r="Q23" s="18"/>
    </row>
  </sheetData>
  <sheetProtection/>
  <mergeCells count="22"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  <mergeCell ref="A1:A10"/>
    <mergeCell ref="B1:B10"/>
    <mergeCell ref="E2:Q9"/>
    <mergeCell ref="E10:Q10"/>
    <mergeCell ref="C1:C11"/>
    <mergeCell ref="D1:D10"/>
    <mergeCell ref="R12:S12"/>
    <mergeCell ref="R13:S13"/>
    <mergeCell ref="R14:S14"/>
    <mergeCell ref="R15:S15"/>
    <mergeCell ref="R10:S11"/>
    <mergeCell ref="E1:S1"/>
    <mergeCell ref="R2:S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00390625" style="0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64" t="s">
        <v>0</v>
      </c>
      <c r="B1" s="161" t="s">
        <v>1</v>
      </c>
      <c r="C1" s="161" t="s">
        <v>58</v>
      </c>
      <c r="D1" s="178" t="s">
        <v>55</v>
      </c>
      <c r="E1" s="185" t="s">
        <v>33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ht="15" customHeight="1">
      <c r="A2" s="165"/>
      <c r="B2" s="141"/>
      <c r="C2" s="162"/>
      <c r="D2" s="179"/>
      <c r="E2" s="148" t="s">
        <v>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8" t="s">
        <v>4</v>
      </c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9"/>
    </row>
    <row r="3" spans="1:30" ht="15" customHeight="1">
      <c r="A3" s="165"/>
      <c r="B3" s="141"/>
      <c r="C3" s="162"/>
      <c r="D3" s="179"/>
      <c r="E3" s="15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50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51"/>
    </row>
    <row r="4" spans="1:30" ht="15" customHeight="1">
      <c r="A4" s="165"/>
      <c r="B4" s="141"/>
      <c r="C4" s="162"/>
      <c r="D4" s="179"/>
      <c r="E4" s="150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0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51"/>
    </row>
    <row r="5" spans="1:30" ht="15" customHeight="1">
      <c r="A5" s="165"/>
      <c r="B5" s="141"/>
      <c r="C5" s="162"/>
      <c r="D5" s="179"/>
      <c r="E5" s="150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50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51"/>
    </row>
    <row r="6" spans="1:30" ht="15" customHeight="1">
      <c r="A6" s="165"/>
      <c r="B6" s="141"/>
      <c r="C6" s="162"/>
      <c r="D6" s="179"/>
      <c r="E6" s="15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50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51"/>
    </row>
    <row r="7" spans="1:30" ht="15" customHeight="1">
      <c r="A7" s="165"/>
      <c r="B7" s="141"/>
      <c r="C7" s="162"/>
      <c r="D7" s="179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0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51"/>
    </row>
    <row r="8" spans="1:30" ht="15" customHeight="1">
      <c r="A8" s="165"/>
      <c r="B8" s="141"/>
      <c r="C8" s="162"/>
      <c r="D8" s="179"/>
      <c r="E8" s="15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50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51"/>
    </row>
    <row r="9" spans="1:30" ht="15.75" customHeight="1" thickBot="1">
      <c r="A9" s="165"/>
      <c r="B9" s="141"/>
      <c r="C9" s="162"/>
      <c r="D9" s="179"/>
      <c r="E9" s="15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52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53"/>
    </row>
    <row r="10" spans="1:30" ht="57.75" customHeight="1" thickBot="1">
      <c r="A10" s="166"/>
      <c r="B10" s="163"/>
      <c r="C10" s="162"/>
      <c r="D10" s="180"/>
      <c r="E10" s="146" t="s">
        <v>34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2" t="s">
        <v>35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</row>
    <row r="11" spans="1:30" ht="33.75" thickBot="1">
      <c r="A11" s="72"/>
      <c r="B11" s="72"/>
      <c r="C11" s="163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103</v>
      </c>
      <c r="B12" s="75" t="s">
        <v>104</v>
      </c>
      <c r="C12" s="75"/>
      <c r="D12" s="75"/>
      <c r="E12" s="85">
        <v>3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">
        <f>SUM(E12:P12)</f>
        <v>3</v>
      </c>
      <c r="R12" s="85">
        <v>5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">
        <f aca="true" t="shared" si="0" ref="AD12:AD20">SUM(R12:AC12)</f>
        <v>5</v>
      </c>
    </row>
    <row r="13" spans="1:30" s="74" customFormat="1" ht="15.75" customHeight="1" thickBot="1">
      <c r="A13" s="1" t="s">
        <v>103</v>
      </c>
      <c r="B13" s="75" t="s">
        <v>105</v>
      </c>
      <c r="C13" s="75"/>
      <c r="D13" s="75"/>
      <c r="E13" s="85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">
        <f>SUM(E13:P13)</f>
        <v>0</v>
      </c>
      <c r="R13" s="85">
        <v>1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">
        <f t="shared" si="0"/>
        <v>1</v>
      </c>
    </row>
    <row r="14" spans="1:30" s="74" customFormat="1" ht="15.75" customHeight="1" thickBot="1">
      <c r="A14" s="1" t="s">
        <v>103</v>
      </c>
      <c r="B14" s="75" t="s">
        <v>106</v>
      </c>
      <c r="C14" s="75"/>
      <c r="D14" s="75"/>
      <c r="E14" s="85">
        <v>1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">
        <f>SUM(E14:P14)</f>
        <v>1</v>
      </c>
      <c r="R14" s="85">
        <v>2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">
        <f t="shared" si="0"/>
        <v>2</v>
      </c>
    </row>
    <row r="15" spans="1:30" s="74" customFormat="1" ht="15.75" customHeight="1" thickBot="1">
      <c r="A15" s="1" t="s">
        <v>103</v>
      </c>
      <c r="B15" s="75" t="s">
        <v>107</v>
      </c>
      <c r="C15" s="75"/>
      <c r="D15" s="75"/>
      <c r="E15" s="85">
        <v>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">
        <f>SUM(E15:P15)</f>
        <v>1</v>
      </c>
      <c r="R15" s="85">
        <v>1</v>
      </c>
      <c r="S15" s="85">
        <v>1</v>
      </c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">
        <f t="shared" si="0"/>
        <v>2</v>
      </c>
    </row>
    <row r="16" spans="1:31" s="82" customFormat="1" ht="15.75" customHeight="1" thickBot="1">
      <c r="A16" s="159" t="s">
        <v>113</v>
      </c>
      <c r="B16" s="160"/>
      <c r="C16" s="45">
        <f>+D16/'Meta Corte Muni'!J16</f>
        <v>0.625</v>
      </c>
      <c r="D16" s="20">
        <f>+Q16/AD16</f>
        <v>0.5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0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 t="shared" si="1"/>
        <v>5</v>
      </c>
      <c r="R16" s="86">
        <f t="shared" si="1"/>
        <v>9</v>
      </c>
      <c r="S16" s="86">
        <f t="shared" si="1"/>
        <v>1</v>
      </c>
      <c r="T16" s="84">
        <f t="shared" si="1"/>
        <v>0</v>
      </c>
      <c r="U16" s="84">
        <f t="shared" si="1"/>
        <v>0</v>
      </c>
      <c r="V16" s="84">
        <f t="shared" si="1"/>
        <v>0</v>
      </c>
      <c r="W16" s="84">
        <f t="shared" si="1"/>
        <v>0</v>
      </c>
      <c r="X16" s="84">
        <f t="shared" si="1"/>
        <v>0</v>
      </c>
      <c r="Y16" s="84">
        <f t="shared" si="1"/>
        <v>0</v>
      </c>
      <c r="Z16" s="84">
        <f t="shared" si="1"/>
        <v>0</v>
      </c>
      <c r="AA16" s="84">
        <f t="shared" si="1"/>
        <v>0</v>
      </c>
      <c r="AB16" s="84">
        <f t="shared" si="1"/>
        <v>0</v>
      </c>
      <c r="AC16" s="84">
        <f t="shared" si="1"/>
        <v>0</v>
      </c>
      <c r="AD16" s="15">
        <f t="shared" si="1"/>
        <v>10</v>
      </c>
      <c r="AE16" s="89"/>
    </row>
    <row r="17" spans="1:30" s="74" customFormat="1" ht="13.5" thickBot="1">
      <c r="A17" s="1" t="s">
        <v>108</v>
      </c>
      <c r="B17" s="75" t="s">
        <v>109</v>
      </c>
      <c r="C17" s="75"/>
      <c r="D17" s="75"/>
      <c r="E17" s="85">
        <v>1</v>
      </c>
      <c r="F17" s="85">
        <v>4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">
        <f>SUM(E17:P17)</f>
        <v>5</v>
      </c>
      <c r="R17" s="85">
        <v>1</v>
      </c>
      <c r="S17" s="85">
        <v>4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">
        <f t="shared" si="0"/>
        <v>5</v>
      </c>
    </row>
    <row r="18" spans="1:30" s="74" customFormat="1" ht="13.5" thickBot="1">
      <c r="A18" s="1" t="s">
        <v>108</v>
      </c>
      <c r="B18" s="75" t="s">
        <v>110</v>
      </c>
      <c r="C18" s="75"/>
      <c r="D18" s="75"/>
      <c r="E18" s="85"/>
      <c r="F18" s="85">
        <v>1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">
        <f>SUM(E18:P18)</f>
        <v>1</v>
      </c>
      <c r="R18" s="79"/>
      <c r="S18" s="85">
        <v>2</v>
      </c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">
        <f t="shared" si="0"/>
        <v>2</v>
      </c>
    </row>
    <row r="19" spans="1:30" s="74" customFormat="1" ht="13.5" thickBot="1">
      <c r="A19" s="1" t="s">
        <v>108</v>
      </c>
      <c r="B19" s="75" t="s">
        <v>111</v>
      </c>
      <c r="C19" s="75"/>
      <c r="D19" s="75"/>
      <c r="E19" s="85"/>
      <c r="F19" s="85">
        <v>1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">
        <f>SUM(E19:P19)</f>
        <v>1</v>
      </c>
      <c r="R19" s="85"/>
      <c r="S19" s="85">
        <v>1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">
        <f t="shared" si="0"/>
        <v>1</v>
      </c>
    </row>
    <row r="20" spans="1:30" s="74" customFormat="1" ht="13.5" thickBot="1">
      <c r="A20" s="1" t="s">
        <v>108</v>
      </c>
      <c r="B20" s="75" t="s">
        <v>112</v>
      </c>
      <c r="C20" s="75"/>
      <c r="D20" s="75"/>
      <c r="E20" s="85">
        <v>1</v>
      </c>
      <c r="F20" s="85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">
        <f>SUM(E20:P20)</f>
        <v>1</v>
      </c>
      <c r="R20" s="85">
        <v>1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">
        <f t="shared" si="0"/>
        <v>1</v>
      </c>
    </row>
    <row r="21" spans="1:31" s="82" customFormat="1" ht="13.5" thickBot="1">
      <c r="A21" s="159" t="s">
        <v>114</v>
      </c>
      <c r="B21" s="160"/>
      <c r="C21" s="45">
        <f>+D21/'Meta Corte Muni'!J17</f>
        <v>1.084010840108401</v>
      </c>
      <c r="D21" s="20">
        <f>+Q21/AD21</f>
        <v>0.8888888888888888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8</v>
      </c>
      <c r="R21" s="15">
        <f t="shared" si="2"/>
        <v>2</v>
      </c>
      <c r="S21" s="15">
        <f t="shared" si="2"/>
        <v>7</v>
      </c>
      <c r="T21" s="15">
        <f t="shared" si="2"/>
        <v>0</v>
      </c>
      <c r="U21" s="15">
        <f t="shared" si="2"/>
        <v>0</v>
      </c>
      <c r="V21" s="15">
        <f t="shared" si="2"/>
        <v>0</v>
      </c>
      <c r="W21" s="15">
        <f t="shared" si="2"/>
        <v>0</v>
      </c>
      <c r="X21" s="15">
        <f t="shared" si="2"/>
        <v>0</v>
      </c>
      <c r="Y21" s="15">
        <f t="shared" si="2"/>
        <v>0</v>
      </c>
      <c r="Z21" s="15">
        <f t="shared" si="2"/>
        <v>0</v>
      </c>
      <c r="AA21" s="15">
        <f t="shared" si="2"/>
        <v>0</v>
      </c>
      <c r="AB21" s="15">
        <f t="shared" si="2"/>
        <v>0</v>
      </c>
      <c r="AC21" s="15">
        <f t="shared" si="2"/>
        <v>0</v>
      </c>
      <c r="AD21" s="15">
        <f t="shared" si="2"/>
        <v>9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13</v>
      </c>
      <c r="R22" s="88">
        <f t="shared" si="3"/>
        <v>11</v>
      </c>
      <c r="S22" s="88">
        <f t="shared" si="3"/>
        <v>8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88">
        <f t="shared" si="3"/>
        <v>0</v>
      </c>
      <c r="X22" s="88">
        <f t="shared" si="3"/>
        <v>0</v>
      </c>
      <c r="Y22" s="88">
        <f t="shared" si="3"/>
        <v>0</v>
      </c>
      <c r="Z22" s="88">
        <f t="shared" si="3"/>
        <v>0</v>
      </c>
      <c r="AA22" s="88">
        <f t="shared" si="3"/>
        <v>0</v>
      </c>
      <c r="AB22" s="88">
        <f t="shared" si="3"/>
        <v>0</v>
      </c>
      <c r="AC22" s="88">
        <f t="shared" si="3"/>
        <v>0</v>
      </c>
      <c r="AD22" s="88">
        <f t="shared" si="3"/>
        <v>19</v>
      </c>
      <c r="AE22" s="83"/>
    </row>
    <row r="23" ht="15">
      <c r="AD23" s="18"/>
    </row>
  </sheetData>
  <sheetProtection/>
  <mergeCells count="11">
    <mergeCell ref="E10:Q10"/>
    <mergeCell ref="C1:C11"/>
    <mergeCell ref="A16:B16"/>
    <mergeCell ref="A21:B21"/>
    <mergeCell ref="R10:AD10"/>
    <mergeCell ref="R2:AD9"/>
    <mergeCell ref="D1:D10"/>
    <mergeCell ref="E1:AD1"/>
    <mergeCell ref="A1:A10"/>
    <mergeCell ref="B1:B10"/>
    <mergeCell ref="E2:Q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64" t="s">
        <v>0</v>
      </c>
      <c r="B1" s="161" t="s">
        <v>1</v>
      </c>
      <c r="C1" s="161" t="s">
        <v>58</v>
      </c>
      <c r="D1" s="178" t="s">
        <v>55</v>
      </c>
      <c r="E1" s="185" t="s">
        <v>36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" customHeight="1">
      <c r="A2" s="165"/>
      <c r="B2" s="141"/>
      <c r="C2" s="162"/>
      <c r="D2" s="179"/>
      <c r="E2" s="148" t="s">
        <v>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8" t="s">
        <v>4</v>
      </c>
      <c r="S2" s="143"/>
    </row>
    <row r="3" spans="1:19" ht="15" customHeight="1">
      <c r="A3" s="165"/>
      <c r="B3" s="141"/>
      <c r="C3" s="162"/>
      <c r="D3" s="179"/>
      <c r="E3" s="150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50"/>
      <c r="S3" s="144"/>
    </row>
    <row r="4" spans="1:19" ht="15" customHeight="1">
      <c r="A4" s="165"/>
      <c r="B4" s="141"/>
      <c r="C4" s="162"/>
      <c r="D4" s="179"/>
      <c r="E4" s="150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0"/>
      <c r="S4" s="144"/>
    </row>
    <row r="5" spans="1:19" ht="15" customHeight="1">
      <c r="A5" s="165"/>
      <c r="B5" s="141"/>
      <c r="C5" s="162"/>
      <c r="D5" s="179"/>
      <c r="E5" s="150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50"/>
      <c r="S5" s="144"/>
    </row>
    <row r="6" spans="1:19" ht="15" customHeight="1">
      <c r="A6" s="165"/>
      <c r="B6" s="141"/>
      <c r="C6" s="162"/>
      <c r="D6" s="179"/>
      <c r="E6" s="15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50"/>
      <c r="S6" s="144"/>
    </row>
    <row r="7" spans="1:19" ht="15" customHeight="1">
      <c r="A7" s="165"/>
      <c r="B7" s="141"/>
      <c r="C7" s="162"/>
      <c r="D7" s="179"/>
      <c r="E7" s="15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0"/>
      <c r="S7" s="144"/>
    </row>
    <row r="8" spans="1:19" ht="15" customHeight="1">
      <c r="A8" s="165"/>
      <c r="B8" s="141"/>
      <c r="C8" s="162"/>
      <c r="D8" s="179"/>
      <c r="E8" s="15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50"/>
      <c r="S8" s="144"/>
    </row>
    <row r="9" spans="1:19" ht="15.75" customHeight="1" thickBot="1">
      <c r="A9" s="165"/>
      <c r="B9" s="141"/>
      <c r="C9" s="162"/>
      <c r="D9" s="179"/>
      <c r="E9" s="15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52"/>
      <c r="S9" s="145"/>
    </row>
    <row r="10" spans="1:19" ht="57.75" customHeight="1" thickBot="1">
      <c r="A10" s="166"/>
      <c r="B10" s="163"/>
      <c r="C10" s="162"/>
      <c r="D10" s="180"/>
      <c r="E10" s="146" t="s">
        <v>37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83" t="s">
        <v>127</v>
      </c>
      <c r="S10" s="183"/>
    </row>
    <row r="11" spans="1:19" ht="33.75" thickBot="1">
      <c r="A11" s="72"/>
      <c r="B11" s="72"/>
      <c r="C11" s="163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84"/>
      <c r="S11" s="184"/>
    </row>
    <row r="12" spans="1:17" s="74" customFormat="1" ht="13.5" thickBot="1">
      <c r="A12" s="1" t="s">
        <v>103</v>
      </c>
      <c r="B12" s="75" t="s">
        <v>104</v>
      </c>
      <c r="C12" s="75"/>
      <c r="D12" s="75"/>
      <c r="E12" s="85">
        <v>1</v>
      </c>
      <c r="F12" s="85">
        <v>2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9">
        <f>SUM(E12:P12)</f>
        <v>3</v>
      </c>
    </row>
    <row r="13" spans="1:17" s="74" customFormat="1" ht="13.5" thickBot="1">
      <c r="A13" s="1" t="s">
        <v>103</v>
      </c>
      <c r="B13" s="75" t="s">
        <v>105</v>
      </c>
      <c r="C13" s="75"/>
      <c r="D13" s="75"/>
      <c r="E13" s="85"/>
      <c r="F13" s="85"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9">
        <f>SUM(E13:P13)</f>
        <v>0</v>
      </c>
    </row>
    <row r="14" spans="1:17" s="74" customFormat="1" ht="13.5" thickBot="1">
      <c r="A14" s="1" t="s">
        <v>103</v>
      </c>
      <c r="B14" s="75" t="s">
        <v>106</v>
      </c>
      <c r="C14" s="75"/>
      <c r="D14" s="75"/>
      <c r="E14" s="85"/>
      <c r="F14" s="85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9">
        <f>SUM(E14:P14)</f>
        <v>0</v>
      </c>
    </row>
    <row r="15" spans="1:17" s="74" customFormat="1" ht="13.5" thickBot="1">
      <c r="A15" s="1" t="s">
        <v>103</v>
      </c>
      <c r="B15" s="75" t="s">
        <v>107</v>
      </c>
      <c r="C15" s="75"/>
      <c r="D15" s="75"/>
      <c r="E15" s="85"/>
      <c r="F15" s="85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9">
        <f>SUM(E15:P15)</f>
        <v>0</v>
      </c>
    </row>
    <row r="16" spans="1:19" s="82" customFormat="1" ht="13.5" thickBot="1">
      <c r="A16" s="159" t="s">
        <v>113</v>
      </c>
      <c r="B16" s="160"/>
      <c r="C16" s="45">
        <f>+D16/'Meta Corte Muni'!K16</f>
        <v>0.11837121212121213</v>
      </c>
      <c r="D16" s="20">
        <f>+Q16/R16</f>
        <v>0.002840909090909091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5">
        <f>SUM(Q12:Q15)</f>
        <v>3</v>
      </c>
      <c r="R16" s="191">
        <v>1056</v>
      </c>
      <c r="S16" s="192"/>
    </row>
    <row r="17" spans="1:17" s="74" customFormat="1" ht="13.5" thickBot="1">
      <c r="A17" s="1" t="s">
        <v>108</v>
      </c>
      <c r="B17" s="75" t="s">
        <v>109</v>
      </c>
      <c r="C17" s="75"/>
      <c r="D17" s="75"/>
      <c r="E17" s="85">
        <v>4</v>
      </c>
      <c r="F17" s="85">
        <v>4</v>
      </c>
      <c r="G17" s="77"/>
      <c r="H17" s="77"/>
      <c r="I17" s="77"/>
      <c r="J17" s="77"/>
      <c r="K17" s="77"/>
      <c r="L17" s="78"/>
      <c r="M17" s="78"/>
      <c r="N17" s="78"/>
      <c r="O17" s="78"/>
      <c r="P17" s="78"/>
      <c r="Q17" s="19">
        <f>SUM(E17:P17)</f>
        <v>8</v>
      </c>
    </row>
    <row r="18" spans="1:17" s="74" customFormat="1" ht="13.5" thickBot="1">
      <c r="A18" s="1" t="s">
        <v>108</v>
      </c>
      <c r="B18" s="75" t="s">
        <v>110</v>
      </c>
      <c r="C18" s="75"/>
      <c r="D18" s="75"/>
      <c r="E18" s="85"/>
      <c r="F18" s="85">
        <v>1</v>
      </c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19">
        <f>SUM(E18:P18)</f>
        <v>1</v>
      </c>
    </row>
    <row r="19" spans="1:17" s="74" customFormat="1" ht="13.5" thickBot="1">
      <c r="A19" s="1" t="s">
        <v>108</v>
      </c>
      <c r="B19" s="75" t="s">
        <v>111</v>
      </c>
      <c r="C19" s="75"/>
      <c r="D19" s="75"/>
      <c r="E19" s="85"/>
      <c r="F19" s="85">
        <v>1</v>
      </c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19">
        <f>SUM(E19:P19)</f>
        <v>1</v>
      </c>
    </row>
    <row r="20" spans="1:17" s="74" customFormat="1" ht="13.5" thickBot="1">
      <c r="A20" s="1" t="s">
        <v>108</v>
      </c>
      <c r="B20" s="75" t="s">
        <v>112</v>
      </c>
      <c r="C20" s="75"/>
      <c r="D20" s="75"/>
      <c r="E20" s="85"/>
      <c r="F20" s="85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19">
        <f>SUM(E20:P20)</f>
        <v>0</v>
      </c>
    </row>
    <row r="21" spans="1:19" s="82" customFormat="1" ht="13.5" thickBot="1">
      <c r="A21" s="159" t="s">
        <v>114</v>
      </c>
      <c r="B21" s="160"/>
      <c r="C21" s="45">
        <f>+D21/'Meta Corte Muni'!K17</f>
        <v>0.3452085059375863</v>
      </c>
      <c r="D21" s="20">
        <f>+Q21/R21</f>
        <v>0.008285004142502071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10</v>
      </c>
      <c r="R21" s="187">
        <v>1207</v>
      </c>
      <c r="S21" s="188"/>
    </row>
    <row r="22" spans="2:19" s="87" customFormat="1" ht="12.75">
      <c r="B22" s="80" t="s">
        <v>115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0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13</v>
      </c>
      <c r="R22" s="195">
        <f>+R21+R16</f>
        <v>2263</v>
      </c>
      <c r="S22" s="195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R22:S22"/>
    <mergeCell ref="A16:B16"/>
    <mergeCell ref="R16:S16"/>
    <mergeCell ref="A21:B21"/>
    <mergeCell ref="R21:S21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5.57421875" style="56" bestFit="1" customWidth="1"/>
    <col min="6" max="6" width="7.00390625" style="56" bestFit="1" customWidth="1"/>
    <col min="7" max="7" width="5.7109375" style="56" bestFit="1" customWidth="1"/>
    <col min="8" max="8" width="5.00390625" style="56" bestFit="1" customWidth="1"/>
    <col min="9" max="9" width="5.140625" style="56" bestFit="1" customWidth="1"/>
    <col min="10" max="10" width="5.28125" style="56" bestFit="1" customWidth="1"/>
    <col min="11" max="11" width="5.00390625" style="56" bestFit="1" customWidth="1"/>
    <col min="12" max="12" width="6.28125" style="56" bestFit="1" customWidth="1"/>
    <col min="13" max="13" width="5.7109375" style="56" bestFit="1" customWidth="1"/>
    <col min="14" max="14" width="6.00390625" style="56" bestFit="1" customWidth="1"/>
    <col min="15" max="15" width="6.28125" style="56" bestFit="1" customWidth="1"/>
    <col min="16" max="16" width="5.7109375" style="56" bestFit="1" customWidth="1"/>
    <col min="17" max="17" width="9.57421875" style="56" bestFit="1" customWidth="1"/>
    <col min="18" max="18" width="5.57421875" style="56" bestFit="1" customWidth="1"/>
    <col min="19" max="19" width="7.00390625" style="56" bestFit="1" customWidth="1"/>
    <col min="20" max="20" width="6.00390625" style="56" bestFit="1" customWidth="1"/>
    <col min="21" max="21" width="5.00390625" style="56" bestFit="1" customWidth="1"/>
    <col min="22" max="22" width="5.140625" style="56" bestFit="1" customWidth="1"/>
    <col min="23" max="23" width="5.28125" style="56" bestFit="1" customWidth="1"/>
    <col min="24" max="24" width="5.00390625" style="56" bestFit="1" customWidth="1"/>
    <col min="25" max="25" width="6.28125" style="56" bestFit="1" customWidth="1"/>
    <col min="26" max="26" width="5.7109375" style="56" bestFit="1" customWidth="1"/>
    <col min="27" max="27" width="6.00390625" style="56" bestFit="1" customWidth="1"/>
    <col min="28" max="28" width="6.28125" style="56" bestFit="1" customWidth="1"/>
    <col min="29" max="29" width="5.7109375" style="56" bestFit="1" customWidth="1"/>
    <col min="30" max="30" width="9.57421875" style="56" bestFit="1" customWidth="1"/>
  </cols>
  <sheetData>
    <row r="1" spans="1:30" ht="73.5" customHeight="1" thickBot="1" thickTop="1">
      <c r="A1" s="164" t="s">
        <v>0</v>
      </c>
      <c r="B1" s="161" t="s">
        <v>1</v>
      </c>
      <c r="C1" s="161" t="s">
        <v>58</v>
      </c>
      <c r="D1" s="178" t="s">
        <v>55</v>
      </c>
      <c r="E1" s="185" t="s">
        <v>38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ht="15" customHeight="1">
      <c r="A2" s="165"/>
      <c r="B2" s="141"/>
      <c r="C2" s="162"/>
      <c r="D2" s="179"/>
      <c r="E2" s="196" t="s">
        <v>3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6" t="s">
        <v>4</v>
      </c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202"/>
    </row>
    <row r="3" spans="1:30" ht="15" customHeight="1">
      <c r="A3" s="165"/>
      <c r="B3" s="141"/>
      <c r="C3" s="162"/>
      <c r="D3" s="179"/>
      <c r="E3" s="19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8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3"/>
    </row>
    <row r="4" spans="1:30" ht="15" customHeight="1">
      <c r="A4" s="165"/>
      <c r="B4" s="141"/>
      <c r="C4" s="162"/>
      <c r="D4" s="179"/>
      <c r="E4" s="198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8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3"/>
    </row>
    <row r="5" spans="1:30" ht="15" customHeight="1">
      <c r="A5" s="165"/>
      <c r="B5" s="141"/>
      <c r="C5" s="162"/>
      <c r="D5" s="179"/>
      <c r="E5" s="198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8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203"/>
    </row>
    <row r="6" spans="1:30" ht="15" customHeight="1">
      <c r="A6" s="165"/>
      <c r="B6" s="141"/>
      <c r="C6" s="162"/>
      <c r="D6" s="179"/>
      <c r="E6" s="198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8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3"/>
    </row>
    <row r="7" spans="1:30" ht="15" customHeight="1">
      <c r="A7" s="165"/>
      <c r="B7" s="141"/>
      <c r="C7" s="162"/>
      <c r="D7" s="179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8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203"/>
    </row>
    <row r="8" spans="1:30" ht="15" customHeight="1">
      <c r="A8" s="165"/>
      <c r="B8" s="141"/>
      <c r="C8" s="162"/>
      <c r="D8" s="179"/>
      <c r="E8" s="198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8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3"/>
    </row>
    <row r="9" spans="1:30" ht="15.75" customHeight="1" thickBot="1">
      <c r="A9" s="165"/>
      <c r="B9" s="141"/>
      <c r="C9" s="162"/>
      <c r="D9" s="179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0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4"/>
    </row>
    <row r="10" spans="1:30" ht="57.75" customHeight="1" thickBot="1">
      <c r="A10" s="166"/>
      <c r="B10" s="163"/>
      <c r="C10" s="162"/>
      <c r="D10" s="180"/>
      <c r="E10" s="205" t="s">
        <v>39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 t="s">
        <v>40</v>
      </c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7"/>
    </row>
    <row r="11" spans="1:30" ht="24" thickBot="1">
      <c r="A11" s="72"/>
      <c r="B11" s="72"/>
      <c r="C11" s="163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103</v>
      </c>
      <c r="B12" s="11" t="s">
        <v>104</v>
      </c>
      <c r="C12" s="11"/>
      <c r="D12" s="11"/>
      <c r="E12" s="66"/>
      <c r="F12" s="66">
        <v>3</v>
      </c>
      <c r="G12" s="66"/>
      <c r="H12" s="66"/>
      <c r="I12" s="66"/>
      <c r="J12" s="66"/>
      <c r="K12" s="66"/>
      <c r="L12" s="66"/>
      <c r="M12" s="66"/>
      <c r="N12" s="66"/>
      <c r="O12" s="66"/>
      <c r="Q12" s="19">
        <f aca="true" t="shared" si="0" ref="Q12:Q20">SUM(E12:P12)</f>
        <v>3</v>
      </c>
      <c r="R12" s="66"/>
      <c r="S12" s="66">
        <v>3</v>
      </c>
      <c r="T12" s="66"/>
      <c r="U12" s="66"/>
      <c r="V12" s="66"/>
      <c r="W12" s="66"/>
      <c r="X12" s="66"/>
      <c r="Y12" s="66"/>
      <c r="Z12" s="66"/>
      <c r="AA12" s="66"/>
      <c r="AB12" s="66"/>
      <c r="AD12" s="19">
        <f aca="true" t="shared" si="1" ref="AD12:AD20">SUM(R12:AC12)</f>
        <v>3</v>
      </c>
    </row>
    <row r="13" spans="1:30" ht="15.75" thickBot="1">
      <c r="A13" s="1" t="s">
        <v>103</v>
      </c>
      <c r="B13" s="11" t="s">
        <v>105</v>
      </c>
      <c r="C13" s="11"/>
      <c r="D13" s="11"/>
      <c r="Q13" s="19">
        <f t="shared" si="0"/>
        <v>0</v>
      </c>
      <c r="AD13" s="19">
        <f t="shared" si="1"/>
        <v>0</v>
      </c>
    </row>
    <row r="14" spans="1:30" ht="15.75" thickBot="1">
      <c r="A14" s="1" t="s">
        <v>103</v>
      </c>
      <c r="B14" s="11" t="s">
        <v>106</v>
      </c>
      <c r="C14" s="11"/>
      <c r="D14" s="11"/>
      <c r="Q14" s="19">
        <f t="shared" si="0"/>
        <v>0</v>
      </c>
      <c r="AD14" s="19">
        <f t="shared" si="1"/>
        <v>0</v>
      </c>
    </row>
    <row r="15" spans="1:30" ht="15.75" thickBot="1">
      <c r="A15" s="1" t="s">
        <v>103</v>
      </c>
      <c r="B15" s="11" t="s">
        <v>107</v>
      </c>
      <c r="C15" s="11"/>
      <c r="D15" s="11"/>
      <c r="Q15" s="19">
        <f t="shared" si="0"/>
        <v>0</v>
      </c>
      <c r="AD15" s="19">
        <f t="shared" si="1"/>
        <v>0</v>
      </c>
    </row>
    <row r="16" spans="1:30" ht="15.75" thickBot="1">
      <c r="A16" s="159" t="s">
        <v>113</v>
      </c>
      <c r="B16" s="160"/>
      <c r="C16" s="45">
        <f>+D16/'Meta Corte Muni'!L16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15">
        <f>SUM(Q12:Q15)</f>
        <v>3</v>
      </c>
      <c r="R16" s="57">
        <f t="shared" si="2"/>
        <v>0</v>
      </c>
      <c r="S16" s="57">
        <f t="shared" si="2"/>
        <v>3</v>
      </c>
      <c r="T16" s="57">
        <f t="shared" si="2"/>
        <v>0</v>
      </c>
      <c r="U16" s="57">
        <f t="shared" si="2"/>
        <v>0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0</v>
      </c>
      <c r="AA16" s="57">
        <f t="shared" si="2"/>
        <v>0</v>
      </c>
      <c r="AB16" s="57">
        <f t="shared" si="2"/>
        <v>0</v>
      </c>
      <c r="AC16" s="57">
        <f t="shared" si="2"/>
        <v>0</v>
      </c>
      <c r="AD16" s="15">
        <f>SUM(AD12:AD15)</f>
        <v>3</v>
      </c>
    </row>
    <row r="17" spans="1:30" ht="15.75" thickBot="1">
      <c r="A17" s="1" t="s">
        <v>108</v>
      </c>
      <c r="B17" s="11" t="s">
        <v>109</v>
      </c>
      <c r="C17" s="11"/>
      <c r="D17" s="11"/>
      <c r="E17" s="66">
        <v>1</v>
      </c>
      <c r="F17" s="66">
        <v>2</v>
      </c>
      <c r="G17" s="66"/>
      <c r="H17" s="66"/>
      <c r="I17" s="66"/>
      <c r="J17" s="66"/>
      <c r="K17" s="66"/>
      <c r="L17" s="66"/>
      <c r="M17" s="66"/>
      <c r="N17" s="66"/>
      <c r="O17" s="66"/>
      <c r="Q17" s="19">
        <f t="shared" si="0"/>
        <v>3</v>
      </c>
      <c r="R17" s="66">
        <v>1</v>
      </c>
      <c r="S17" s="66">
        <v>2</v>
      </c>
      <c r="T17" s="66"/>
      <c r="U17" s="66"/>
      <c r="V17" s="66"/>
      <c r="W17" s="66"/>
      <c r="X17" s="66"/>
      <c r="Y17" s="66"/>
      <c r="Z17" s="66"/>
      <c r="AA17" s="66"/>
      <c r="AB17" s="66"/>
      <c r="AD17" s="19">
        <f t="shared" si="1"/>
        <v>3</v>
      </c>
    </row>
    <row r="18" spans="1:30" ht="15.75" thickBot="1">
      <c r="A18" s="1" t="s">
        <v>108</v>
      </c>
      <c r="B18" s="11" t="s">
        <v>110</v>
      </c>
      <c r="C18" s="11"/>
      <c r="D18" s="11"/>
      <c r="Q18" s="19">
        <f t="shared" si="0"/>
        <v>0</v>
      </c>
      <c r="AD18" s="19">
        <f t="shared" si="1"/>
        <v>0</v>
      </c>
    </row>
    <row r="19" spans="1:30" ht="15.75" thickBot="1">
      <c r="A19" s="1" t="s">
        <v>108</v>
      </c>
      <c r="B19" s="11" t="s">
        <v>111</v>
      </c>
      <c r="C19" s="11"/>
      <c r="D19" s="11"/>
      <c r="Q19" s="19">
        <f t="shared" si="0"/>
        <v>0</v>
      </c>
      <c r="AD19" s="19">
        <f t="shared" si="1"/>
        <v>0</v>
      </c>
    </row>
    <row r="20" spans="1:30" ht="15.75" thickBot="1">
      <c r="A20" s="1" t="s">
        <v>108</v>
      </c>
      <c r="B20" s="11" t="s">
        <v>112</v>
      </c>
      <c r="C20" s="11"/>
      <c r="D20" s="11"/>
      <c r="Q20" s="19">
        <f t="shared" si="0"/>
        <v>0</v>
      </c>
      <c r="AD20" s="19">
        <f t="shared" si="1"/>
        <v>0</v>
      </c>
    </row>
    <row r="21" spans="1:30" ht="15.75" thickBot="1">
      <c r="A21" s="159" t="s">
        <v>114</v>
      </c>
      <c r="B21" s="160"/>
      <c r="C21" s="45">
        <f>+D21/'Meta Corte Muni'!L17</f>
        <v>1.0204081632653061</v>
      </c>
      <c r="D21" s="20">
        <f>+Q21/AD21</f>
        <v>1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>SUM(Q17:Q20)</f>
        <v>3</v>
      </c>
      <c r="R21" s="15">
        <f t="shared" si="3"/>
        <v>1</v>
      </c>
      <c r="S21" s="15">
        <f t="shared" si="3"/>
        <v>2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5">
        <f>SUM(AD17:AD20)</f>
        <v>3</v>
      </c>
    </row>
    <row r="22" spans="2:30" s="58" customFormat="1" ht="15">
      <c r="B22" s="22" t="s">
        <v>115</v>
      </c>
      <c r="C22" s="22"/>
      <c r="E22" s="3">
        <f>+E21+E16</f>
        <v>1</v>
      </c>
      <c r="F22" s="3">
        <f aca="true" t="shared" si="4" ref="F22:AD22">+F21+F16</f>
        <v>5</v>
      </c>
      <c r="G22" s="3">
        <f t="shared" si="4"/>
        <v>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6</v>
      </c>
      <c r="R22" s="3">
        <f t="shared" si="4"/>
        <v>1</v>
      </c>
      <c r="S22" s="3">
        <f t="shared" si="4"/>
        <v>5</v>
      </c>
      <c r="T22" s="3">
        <f t="shared" si="4"/>
        <v>0</v>
      </c>
      <c r="U22" s="3">
        <f t="shared" si="4"/>
        <v>0</v>
      </c>
      <c r="V22" s="3">
        <f t="shared" si="4"/>
        <v>0</v>
      </c>
      <c r="W22" s="3">
        <f t="shared" si="4"/>
        <v>0</v>
      </c>
      <c r="X22" s="3">
        <f t="shared" si="4"/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6</v>
      </c>
    </row>
  </sheetData>
  <sheetProtection/>
  <mergeCells count="11">
    <mergeCell ref="E1:AD1"/>
    <mergeCell ref="E2:Q9"/>
    <mergeCell ref="R2:AD9"/>
    <mergeCell ref="E10:Q10"/>
    <mergeCell ref="R10:AD10"/>
    <mergeCell ref="D1:D10"/>
    <mergeCell ref="A16:B16"/>
    <mergeCell ref="A21:B21"/>
    <mergeCell ref="A1:A10"/>
    <mergeCell ref="B1:B10"/>
    <mergeCell ref="C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64" t="s">
        <v>0</v>
      </c>
      <c r="B1" s="161" t="s">
        <v>1</v>
      </c>
      <c r="C1" s="233" t="s">
        <v>58</v>
      </c>
      <c r="D1" s="230" t="s">
        <v>55</v>
      </c>
      <c r="E1" s="210" t="s">
        <v>41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2"/>
    </row>
    <row r="2" spans="1:39" ht="15" customHeight="1" thickTop="1">
      <c r="A2" s="165"/>
      <c r="B2" s="141"/>
      <c r="C2" s="234"/>
      <c r="D2" s="231"/>
      <c r="E2" s="213" t="s">
        <v>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5"/>
      <c r="AK2" s="216" t="s">
        <v>4</v>
      </c>
      <c r="AL2" s="199"/>
      <c r="AM2" s="199"/>
    </row>
    <row r="3" spans="1:39" ht="15" customHeight="1">
      <c r="A3" s="165"/>
      <c r="B3" s="141"/>
      <c r="C3" s="234"/>
      <c r="D3" s="231"/>
      <c r="E3" s="216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217"/>
      <c r="AK3" s="216"/>
      <c r="AL3" s="199"/>
      <c r="AM3" s="199"/>
    </row>
    <row r="4" spans="1:39" ht="15" customHeight="1">
      <c r="A4" s="165"/>
      <c r="B4" s="141"/>
      <c r="C4" s="234"/>
      <c r="D4" s="231"/>
      <c r="E4" s="216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217"/>
      <c r="AK4" s="216"/>
      <c r="AL4" s="199"/>
      <c r="AM4" s="199"/>
    </row>
    <row r="5" spans="1:39" ht="15" customHeight="1">
      <c r="A5" s="165"/>
      <c r="B5" s="141"/>
      <c r="C5" s="234"/>
      <c r="D5" s="231"/>
      <c r="E5" s="216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17"/>
      <c r="AK5" s="216"/>
      <c r="AL5" s="199"/>
      <c r="AM5" s="199"/>
    </row>
    <row r="6" spans="1:39" ht="15" customHeight="1">
      <c r="A6" s="165"/>
      <c r="B6" s="141"/>
      <c r="C6" s="234"/>
      <c r="D6" s="231"/>
      <c r="E6" s="216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17"/>
      <c r="AK6" s="216"/>
      <c r="AL6" s="199"/>
      <c r="AM6" s="199"/>
    </row>
    <row r="7" spans="1:39" ht="15" customHeight="1">
      <c r="A7" s="165"/>
      <c r="B7" s="141"/>
      <c r="C7" s="234"/>
      <c r="D7" s="231"/>
      <c r="E7" s="216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17"/>
      <c r="AK7" s="216"/>
      <c r="AL7" s="199"/>
      <c r="AM7" s="199"/>
    </row>
    <row r="8" spans="1:39" ht="15" customHeight="1">
      <c r="A8" s="165"/>
      <c r="B8" s="141"/>
      <c r="C8" s="234"/>
      <c r="D8" s="231"/>
      <c r="E8" s="216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217"/>
      <c r="AK8" s="216"/>
      <c r="AL8" s="199"/>
      <c r="AM8" s="199"/>
    </row>
    <row r="9" spans="1:39" ht="15.75" customHeight="1" thickBot="1">
      <c r="A9" s="165"/>
      <c r="B9" s="141"/>
      <c r="C9" s="234"/>
      <c r="D9" s="231"/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20"/>
      <c r="AK9" s="218"/>
      <c r="AL9" s="219"/>
      <c r="AM9" s="219"/>
    </row>
    <row r="10" spans="1:39" ht="57.75" customHeight="1" thickBot="1" thickTop="1">
      <c r="A10" s="166"/>
      <c r="B10" s="163"/>
      <c r="C10" s="234"/>
      <c r="D10" s="232"/>
      <c r="E10" s="208" t="s">
        <v>42</v>
      </c>
      <c r="F10" s="209"/>
      <c r="G10" s="209"/>
      <c r="H10" s="209"/>
      <c r="I10" s="209"/>
      <c r="J10" s="209"/>
      <c r="K10" s="223" t="s">
        <v>43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  <c r="X10" s="205" t="s">
        <v>44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26" t="s">
        <v>53</v>
      </c>
      <c r="AL10" s="228" t="s">
        <v>134</v>
      </c>
      <c r="AM10" s="221" t="s">
        <v>135</v>
      </c>
    </row>
    <row r="11" spans="1:39" ht="33.75" thickBot="1">
      <c r="A11" s="98"/>
      <c r="B11" s="98"/>
      <c r="C11" s="235"/>
      <c r="D11" s="98" t="s">
        <v>56</v>
      </c>
      <c r="E11" s="97" t="s">
        <v>120</v>
      </c>
      <c r="F11" s="99" t="s">
        <v>90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27"/>
      <c r="AL11" s="229"/>
      <c r="AM11" s="222"/>
    </row>
    <row r="12" spans="1:43" s="74" customFormat="1" ht="13.5" thickBot="1">
      <c r="A12" s="1" t="s">
        <v>103</v>
      </c>
      <c r="B12" s="75" t="s">
        <v>104</v>
      </c>
      <c r="C12" s="75"/>
      <c r="D12" s="75"/>
      <c r="E12" s="19">
        <v>57</v>
      </c>
      <c r="F12" s="51">
        <f>+E12+(K12+L12+M12)-(X12+Y12+Z12)</f>
        <v>58</v>
      </c>
      <c r="G12" s="19"/>
      <c r="H12" s="62">
        <f>+G12+(Q12+R12)-(AD12+AE12)</f>
        <v>0</v>
      </c>
      <c r="I12" s="52">
        <f>+G12+(Q12+R12+S12+T12)-(AD12+AE12+AF12+AG12)</f>
        <v>0</v>
      </c>
      <c r="J12" s="53"/>
      <c r="K12" s="67">
        <v>1</v>
      </c>
      <c r="L12" s="67"/>
      <c r="M12" s="67"/>
      <c r="N12" s="67"/>
      <c r="O12" s="67"/>
      <c r="P12" s="67"/>
      <c r="Q12" s="67"/>
      <c r="R12" s="67"/>
      <c r="S12" s="67"/>
      <c r="T12" s="68"/>
      <c r="U12" s="67"/>
      <c r="V12" s="54"/>
      <c r="W12" s="19">
        <f>SUM(K12:V12)</f>
        <v>1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103</v>
      </c>
      <c r="B13" s="75" t="s">
        <v>105</v>
      </c>
      <c r="C13" s="75"/>
      <c r="D13" s="75"/>
      <c r="E13" s="19">
        <v>49</v>
      </c>
      <c r="F13" s="51">
        <f>+E13+(K13+L13+M13)-(X13+Y13+Z13)</f>
        <v>49</v>
      </c>
      <c r="G13" s="19"/>
      <c r="H13" s="62">
        <f aca="true" t="shared" si="0" ref="H13:H20">+G13+(Q13+R13)-(AD13+AE13)</f>
        <v>0</v>
      </c>
      <c r="I13" s="52">
        <f aca="true" t="shared" si="1" ref="I13:I20">+G13+(Q13+R13+S13+T13)-(AD13+AE13+AF13+AG13)</f>
        <v>0</v>
      </c>
      <c r="J13" s="53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67"/>
      <c r="V13" s="54"/>
      <c r="W13" s="19">
        <f>SUM(K13:V13)</f>
        <v>0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103</v>
      </c>
      <c r="B14" s="75" t="s">
        <v>106</v>
      </c>
      <c r="C14" s="75"/>
      <c r="D14" s="75"/>
      <c r="E14" s="19">
        <v>40</v>
      </c>
      <c r="F14" s="51">
        <f>+E14+(K14+L14+M14)-(X14+Y14+Z14)</f>
        <v>40</v>
      </c>
      <c r="G14" s="19"/>
      <c r="H14" s="62">
        <f t="shared" si="0"/>
        <v>0</v>
      </c>
      <c r="I14" s="52">
        <f t="shared" si="1"/>
        <v>0</v>
      </c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103</v>
      </c>
      <c r="B15" s="75" t="s">
        <v>107</v>
      </c>
      <c r="C15" s="75"/>
      <c r="D15" s="75"/>
      <c r="E15" s="19">
        <v>35</v>
      </c>
      <c r="F15" s="51">
        <f>+E15+(K15+L15+M15)-(X15+Y15+Z15)</f>
        <v>35</v>
      </c>
      <c r="G15" s="19"/>
      <c r="H15" s="62">
        <f t="shared" si="0"/>
        <v>0</v>
      </c>
      <c r="I15" s="52">
        <f>+G15+(Q15+R15+S15+T15)-(AD15+AE15+AF15+AG15)</f>
        <v>0</v>
      </c>
      <c r="J15" s="53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7"/>
      <c r="V15" s="54"/>
      <c r="W15" s="19">
        <f>SUM(K15:V15)</f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59" t="s">
        <v>113</v>
      </c>
      <c r="B16" s="160"/>
      <c r="C16" s="45">
        <f>+D16/'Meta Corte Muni'!M16</f>
        <v>0.9434940383618455</v>
      </c>
      <c r="D16" s="20">
        <f>+F16/AK16</f>
        <v>0.47174701918092277</v>
      </c>
      <c r="E16" s="15">
        <f aca="true" t="shared" si="2" ref="E16:V16">SUM(E12:E15)</f>
        <v>181</v>
      </c>
      <c r="F16" s="15">
        <f t="shared" si="2"/>
        <v>182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1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aca="true" t="shared" si="3" ref="W16:W21">SUM(K16:V16)</f>
        <v>1</v>
      </c>
      <c r="X16" s="15">
        <f aca="true" t="shared" si="4" ref="X16:AI16">SUM(X12:X15)</f>
        <v>0</v>
      </c>
      <c r="Y16" s="15">
        <f t="shared" si="4"/>
        <v>0</v>
      </c>
      <c r="Z16" s="15">
        <f t="shared" si="4"/>
        <v>0</v>
      </c>
      <c r="AA16" s="15">
        <f t="shared" si="4"/>
        <v>0</v>
      </c>
      <c r="AB16" s="15">
        <f t="shared" si="4"/>
        <v>0</v>
      </c>
      <c r="AC16" s="15">
        <f t="shared" si="4"/>
        <v>0</v>
      </c>
      <c r="AD16" s="15">
        <f t="shared" si="4"/>
        <v>0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aca="true" t="shared" si="5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108</v>
      </c>
      <c r="B17" s="75" t="s">
        <v>109</v>
      </c>
      <c r="C17" s="75"/>
      <c r="D17" s="75"/>
      <c r="E17" s="19">
        <v>124</v>
      </c>
      <c r="F17" s="51">
        <f>+E17+(K17+L17+M17)-(X17+Y17+Z17)</f>
        <v>124</v>
      </c>
      <c r="G17" s="19"/>
      <c r="H17" s="52">
        <f t="shared" si="0"/>
        <v>0</v>
      </c>
      <c r="I17" s="52">
        <f t="shared" si="1"/>
        <v>0</v>
      </c>
      <c r="J17" s="53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7"/>
      <c r="V17" s="67"/>
      <c r="W17" s="19">
        <f t="shared" si="3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5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108</v>
      </c>
      <c r="B18" s="75" t="s">
        <v>110</v>
      </c>
      <c r="C18" s="75"/>
      <c r="D18" s="75"/>
      <c r="E18" s="19">
        <v>39</v>
      </c>
      <c r="F18" s="51">
        <f>+E18+(K18+L18+M18)-(X18+Y18+Z18)</f>
        <v>39</v>
      </c>
      <c r="G18" s="19"/>
      <c r="H18" s="52">
        <f t="shared" si="0"/>
        <v>0</v>
      </c>
      <c r="I18" s="52">
        <f t="shared" si="1"/>
        <v>0</v>
      </c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3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5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108</v>
      </c>
      <c r="B19" s="75" t="s">
        <v>111</v>
      </c>
      <c r="C19" s="75"/>
      <c r="D19" s="75"/>
      <c r="E19" s="19">
        <v>13</v>
      </c>
      <c r="F19" s="51">
        <f>+E19+(K19+L19+M19)-(X19+Y19+Z19)</f>
        <v>13</v>
      </c>
      <c r="G19" s="19"/>
      <c r="H19" s="52">
        <f t="shared" si="0"/>
        <v>0</v>
      </c>
      <c r="I19" s="52">
        <f t="shared" si="1"/>
        <v>0</v>
      </c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3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5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108</v>
      </c>
      <c r="B20" s="75" t="s">
        <v>112</v>
      </c>
      <c r="C20" s="75"/>
      <c r="D20" s="75"/>
      <c r="E20" s="19">
        <v>49</v>
      </c>
      <c r="F20" s="51">
        <f>+E20+(K20+L20+M20)-(X20+Y20+Z20)</f>
        <v>49</v>
      </c>
      <c r="G20" s="19"/>
      <c r="H20" s="52">
        <f t="shared" si="0"/>
        <v>0</v>
      </c>
      <c r="I20" s="52">
        <f t="shared" si="1"/>
        <v>0</v>
      </c>
      <c r="J20" s="53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7"/>
      <c r="V20" s="67"/>
      <c r="W20" s="19">
        <f t="shared" si="3"/>
        <v>0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5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59" t="s">
        <v>114</v>
      </c>
      <c r="B21" s="160"/>
      <c r="C21" s="45">
        <f>+D21/'Meta Corte Muni'!M17</f>
        <v>0.96483704974271</v>
      </c>
      <c r="D21" s="20">
        <f>+F21/AK21</f>
        <v>0.482418524871355</v>
      </c>
      <c r="E21" s="15">
        <f aca="true" t="shared" si="6" ref="E21:V21">SUM(E17:E20)</f>
        <v>225</v>
      </c>
      <c r="F21" s="15">
        <f t="shared" si="6"/>
        <v>225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0</v>
      </c>
      <c r="T21" s="15">
        <f t="shared" si="6"/>
        <v>0</v>
      </c>
      <c r="U21" s="15">
        <f t="shared" si="6"/>
        <v>0</v>
      </c>
      <c r="V21" s="15">
        <f t="shared" si="6"/>
        <v>0</v>
      </c>
      <c r="W21" s="15">
        <f t="shared" si="3"/>
        <v>0</v>
      </c>
      <c r="X21" s="15">
        <f aca="true" t="shared" si="7" ref="X21:AI21">SUM(X17:X20)</f>
        <v>0</v>
      </c>
      <c r="Y21" s="15">
        <f t="shared" si="7"/>
        <v>0</v>
      </c>
      <c r="Z21" s="15">
        <f t="shared" si="7"/>
        <v>0</v>
      </c>
      <c r="AA21" s="15">
        <f t="shared" si="7"/>
        <v>0</v>
      </c>
      <c r="AB21" s="15">
        <f t="shared" si="7"/>
        <v>0</v>
      </c>
      <c r="AC21" s="15">
        <f t="shared" si="7"/>
        <v>0</v>
      </c>
      <c r="AD21" s="15">
        <f t="shared" si="7"/>
        <v>0</v>
      </c>
      <c r="AE21" s="15">
        <f t="shared" si="7"/>
        <v>0</v>
      </c>
      <c r="AF21" s="15">
        <f t="shared" si="7"/>
        <v>0</v>
      </c>
      <c r="AG21" s="15">
        <f t="shared" si="7"/>
        <v>0</v>
      </c>
      <c r="AH21" s="15">
        <f t="shared" si="7"/>
        <v>0</v>
      </c>
      <c r="AI21" s="15">
        <f t="shared" si="7"/>
        <v>0</v>
      </c>
      <c r="AJ21" s="15">
        <f t="shared" si="5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115</v>
      </c>
      <c r="C22" s="80"/>
      <c r="E22" s="90">
        <f>+E21+E16</f>
        <v>406</v>
      </c>
      <c r="F22" s="90">
        <f aca="true" t="shared" si="8" ref="F22:AJ22">+F21+F16</f>
        <v>407</v>
      </c>
      <c r="G22" s="90">
        <f t="shared" si="8"/>
        <v>0</v>
      </c>
      <c r="H22" s="90">
        <f t="shared" si="8"/>
        <v>0</v>
      </c>
      <c r="I22" s="90">
        <f t="shared" si="8"/>
        <v>0</v>
      </c>
      <c r="J22" s="90">
        <f t="shared" si="8"/>
        <v>0</v>
      </c>
      <c r="K22" s="90">
        <f t="shared" si="8"/>
        <v>1</v>
      </c>
      <c r="L22" s="90">
        <f t="shared" si="8"/>
        <v>0</v>
      </c>
      <c r="M22" s="90">
        <f t="shared" si="8"/>
        <v>0</v>
      </c>
      <c r="N22" s="90">
        <f t="shared" si="8"/>
        <v>0</v>
      </c>
      <c r="O22" s="90">
        <f t="shared" si="8"/>
        <v>0</v>
      </c>
      <c r="P22" s="90">
        <f t="shared" si="8"/>
        <v>0</v>
      </c>
      <c r="Q22" s="90">
        <f t="shared" si="8"/>
        <v>0</v>
      </c>
      <c r="R22" s="90">
        <f t="shared" si="8"/>
        <v>0</v>
      </c>
      <c r="S22" s="90">
        <f t="shared" si="8"/>
        <v>0</v>
      </c>
      <c r="T22" s="90">
        <f t="shared" si="8"/>
        <v>0</v>
      </c>
      <c r="U22" s="90">
        <f t="shared" si="8"/>
        <v>0</v>
      </c>
      <c r="V22" s="90">
        <f t="shared" si="8"/>
        <v>0</v>
      </c>
      <c r="W22" s="90">
        <f t="shared" si="8"/>
        <v>1</v>
      </c>
      <c r="X22" s="90">
        <f t="shared" si="8"/>
        <v>0</v>
      </c>
      <c r="Y22" s="90">
        <f t="shared" si="8"/>
        <v>0</v>
      </c>
      <c r="Z22" s="90">
        <f t="shared" si="8"/>
        <v>0</v>
      </c>
      <c r="AA22" s="90">
        <f t="shared" si="8"/>
        <v>0</v>
      </c>
      <c r="AB22" s="90">
        <f t="shared" si="8"/>
        <v>0</v>
      </c>
      <c r="AC22" s="90">
        <f t="shared" si="8"/>
        <v>0</v>
      </c>
      <c r="AD22" s="90">
        <f t="shared" si="8"/>
        <v>0</v>
      </c>
      <c r="AE22" s="90">
        <f t="shared" si="8"/>
        <v>0</v>
      </c>
      <c r="AF22" s="90">
        <f t="shared" si="8"/>
        <v>0</v>
      </c>
      <c r="AG22" s="90">
        <f t="shared" si="8"/>
        <v>0</v>
      </c>
      <c r="AH22" s="90">
        <f t="shared" si="8"/>
        <v>0</v>
      </c>
      <c r="AI22" s="90">
        <f t="shared" si="8"/>
        <v>0</v>
      </c>
      <c r="AJ22" s="90">
        <f t="shared" si="8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A16:B16"/>
    <mergeCell ref="A21:B21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64" t="s">
        <v>0</v>
      </c>
      <c r="B1" s="161" t="s">
        <v>1</v>
      </c>
      <c r="C1" s="233" t="s">
        <v>58</v>
      </c>
      <c r="D1" s="230" t="s">
        <v>55</v>
      </c>
      <c r="E1" s="210" t="s">
        <v>45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2"/>
    </row>
    <row r="2" spans="1:39" ht="15" customHeight="1" thickTop="1">
      <c r="A2" s="165"/>
      <c r="B2" s="141"/>
      <c r="C2" s="234"/>
      <c r="D2" s="231"/>
      <c r="E2" s="213" t="s">
        <v>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5"/>
      <c r="AK2" s="199" t="s">
        <v>4</v>
      </c>
      <c r="AL2" s="199"/>
      <c r="AM2" s="203"/>
    </row>
    <row r="3" spans="1:39" ht="15" customHeight="1">
      <c r="A3" s="165"/>
      <c r="B3" s="141"/>
      <c r="C3" s="234"/>
      <c r="D3" s="231"/>
      <c r="E3" s="216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217"/>
      <c r="AK3" s="199"/>
      <c r="AL3" s="199"/>
      <c r="AM3" s="203"/>
    </row>
    <row r="4" spans="1:39" ht="15" customHeight="1">
      <c r="A4" s="165"/>
      <c r="B4" s="141"/>
      <c r="C4" s="234"/>
      <c r="D4" s="231"/>
      <c r="E4" s="216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217"/>
      <c r="AK4" s="199"/>
      <c r="AL4" s="199"/>
      <c r="AM4" s="203"/>
    </row>
    <row r="5" spans="1:39" ht="15" customHeight="1">
      <c r="A5" s="165"/>
      <c r="B5" s="141"/>
      <c r="C5" s="234"/>
      <c r="D5" s="231"/>
      <c r="E5" s="216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17"/>
      <c r="AK5" s="199"/>
      <c r="AL5" s="199"/>
      <c r="AM5" s="203"/>
    </row>
    <row r="6" spans="1:39" ht="15" customHeight="1">
      <c r="A6" s="165"/>
      <c r="B6" s="141"/>
      <c r="C6" s="234"/>
      <c r="D6" s="231"/>
      <c r="E6" s="216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17"/>
      <c r="AK6" s="199"/>
      <c r="AL6" s="199"/>
      <c r="AM6" s="203"/>
    </row>
    <row r="7" spans="1:39" ht="15" customHeight="1">
      <c r="A7" s="165"/>
      <c r="B7" s="141"/>
      <c r="C7" s="234"/>
      <c r="D7" s="231"/>
      <c r="E7" s="216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17"/>
      <c r="AK7" s="199"/>
      <c r="AL7" s="199"/>
      <c r="AM7" s="203"/>
    </row>
    <row r="8" spans="1:39" ht="15" customHeight="1">
      <c r="A8" s="165"/>
      <c r="B8" s="141"/>
      <c r="C8" s="234"/>
      <c r="D8" s="231"/>
      <c r="E8" s="216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217"/>
      <c r="AK8" s="199"/>
      <c r="AL8" s="199"/>
      <c r="AM8" s="203"/>
    </row>
    <row r="9" spans="1:39" ht="15.75" customHeight="1" thickBot="1">
      <c r="A9" s="165"/>
      <c r="B9" s="141"/>
      <c r="C9" s="234"/>
      <c r="D9" s="231"/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20"/>
      <c r="AK9" s="201"/>
      <c r="AL9" s="201"/>
      <c r="AM9" s="204"/>
    </row>
    <row r="10" spans="1:39" ht="57.75" customHeight="1" thickBot="1" thickTop="1">
      <c r="A10" s="166"/>
      <c r="B10" s="163"/>
      <c r="C10" s="234"/>
      <c r="D10" s="232"/>
      <c r="E10" s="208" t="s">
        <v>57</v>
      </c>
      <c r="F10" s="209"/>
      <c r="G10" s="209"/>
      <c r="H10" s="209"/>
      <c r="I10" s="209"/>
      <c r="J10" s="240"/>
      <c r="K10" s="205" t="s">
        <v>46</v>
      </c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7"/>
      <c r="X10" s="206" t="s">
        <v>47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36"/>
      <c r="AK10" s="237" t="s">
        <v>54</v>
      </c>
      <c r="AL10" s="237" t="s">
        <v>136</v>
      </c>
      <c r="AM10" s="238" t="s">
        <v>137</v>
      </c>
    </row>
    <row r="11" spans="1:39" ht="33.75" thickBot="1">
      <c r="A11" s="98"/>
      <c r="B11" s="98"/>
      <c r="C11" s="235"/>
      <c r="D11" s="98" t="s">
        <v>56</v>
      </c>
      <c r="E11" s="97" t="s">
        <v>120</v>
      </c>
      <c r="F11" s="99" t="s">
        <v>90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29"/>
      <c r="AL11" s="229"/>
      <c r="AM11" s="239"/>
    </row>
    <row r="12" spans="1:39" s="74" customFormat="1" ht="13.5" thickBot="1">
      <c r="A12" s="1" t="s">
        <v>103</v>
      </c>
      <c r="B12" s="75" t="s">
        <v>104</v>
      </c>
      <c r="C12" s="75"/>
      <c r="D12" s="75"/>
      <c r="E12" s="19">
        <v>146</v>
      </c>
      <c r="F12" s="51">
        <f>+E12+(K12+L12+M12)-(X12+Y12+Z12)</f>
        <v>146</v>
      </c>
      <c r="G12" s="19"/>
      <c r="H12" s="62">
        <f>+G12+(Q12+R12)-(AD12+AE12)</f>
        <v>0</v>
      </c>
      <c r="I12" s="52">
        <f>+G12+(Q12+R12+S12+T12)-(AD12+AE12+AF12+AG12)</f>
        <v>0</v>
      </c>
      <c r="J12" s="53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7"/>
      <c r="V12" s="54"/>
      <c r="W12" s="19">
        <f>SUM(K12:V12)</f>
        <v>0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103</v>
      </c>
      <c r="B13" s="75" t="s">
        <v>105</v>
      </c>
      <c r="C13" s="75"/>
      <c r="D13" s="75"/>
      <c r="E13" s="19">
        <v>116</v>
      </c>
      <c r="F13" s="51">
        <f>+E13+(K13+L13+M13)-(X13+Y13+Z13)</f>
        <v>117</v>
      </c>
      <c r="G13" s="19"/>
      <c r="H13" s="62">
        <f>+G13+(Q13+R13)-(AD13+AE13)</f>
        <v>0</v>
      </c>
      <c r="I13" s="52">
        <f>+G13+(Q13+R13+S13+T13)-(AD13+AE13+AF13+AG13)</f>
        <v>0</v>
      </c>
      <c r="J13" s="53"/>
      <c r="K13" s="67"/>
      <c r="L13" s="67">
        <v>1</v>
      </c>
      <c r="M13" s="67"/>
      <c r="N13" s="67"/>
      <c r="O13" s="67"/>
      <c r="P13" s="67"/>
      <c r="Q13" s="67"/>
      <c r="R13" s="67"/>
      <c r="S13" s="67"/>
      <c r="T13" s="68"/>
      <c r="U13" s="67"/>
      <c r="V13" s="54"/>
      <c r="W13" s="19">
        <f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 aca="true" t="shared" si="0" ref="AJ13:AJ21">SUM(X13:AI13)</f>
        <v>0</v>
      </c>
      <c r="AK13" s="90"/>
      <c r="AL13" s="90"/>
      <c r="AM13" s="90"/>
    </row>
    <row r="14" spans="1:39" s="74" customFormat="1" ht="13.5" thickBot="1">
      <c r="A14" s="1" t="s">
        <v>103</v>
      </c>
      <c r="B14" s="75" t="s">
        <v>106</v>
      </c>
      <c r="C14" s="75"/>
      <c r="D14" s="75"/>
      <c r="E14" s="19">
        <v>86</v>
      </c>
      <c r="F14" s="51">
        <f>+E14+(K14+L14+M14)-(X14+Y14+Z14)</f>
        <v>87</v>
      </c>
      <c r="G14" s="19"/>
      <c r="H14" s="62">
        <f>+G14+(Q14+R14)-(AD14+AE14)</f>
        <v>0</v>
      </c>
      <c r="I14" s="52">
        <f>+G14+(Q14+R14+S14+T14)-(AD14+AE14+AF14+AG14)</f>
        <v>0</v>
      </c>
      <c r="J14" s="53"/>
      <c r="K14" s="67"/>
      <c r="L14" s="67">
        <v>1</v>
      </c>
      <c r="M14" s="67"/>
      <c r="N14" s="67"/>
      <c r="O14" s="67"/>
      <c r="P14" s="67"/>
      <c r="Q14" s="67"/>
      <c r="R14" s="67"/>
      <c r="S14" s="67"/>
      <c r="T14" s="68"/>
      <c r="U14" s="67"/>
      <c r="V14" s="54"/>
      <c r="W14" s="19">
        <f>SUM(K14:V14)</f>
        <v>1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0"/>
        <v>0</v>
      </c>
      <c r="AK14" s="90"/>
      <c r="AL14" s="90"/>
      <c r="AM14" s="90"/>
    </row>
    <row r="15" spans="1:39" s="74" customFormat="1" ht="13.5" thickBot="1">
      <c r="A15" s="1" t="s">
        <v>103</v>
      </c>
      <c r="B15" s="75" t="s">
        <v>107</v>
      </c>
      <c r="C15" s="75"/>
      <c r="D15" s="75"/>
      <c r="E15" s="19">
        <v>67</v>
      </c>
      <c r="F15" s="51">
        <f>+E15+(K15+L15+M15)-(X15+Y15+Z15)</f>
        <v>68</v>
      </c>
      <c r="G15" s="19"/>
      <c r="H15" s="62">
        <f>+G15+(Q15+R15)-(AD15+AE15)</f>
        <v>0</v>
      </c>
      <c r="I15" s="52">
        <f>+G15+(Q15+R15+S15+T15)-(AD15+AE15+AF15+AG15)</f>
        <v>0</v>
      </c>
      <c r="J15" s="53"/>
      <c r="K15" s="67"/>
      <c r="L15" s="67">
        <v>1</v>
      </c>
      <c r="M15" s="67"/>
      <c r="N15" s="67"/>
      <c r="O15" s="67"/>
      <c r="P15" s="67"/>
      <c r="Q15" s="67"/>
      <c r="R15" s="67"/>
      <c r="S15" s="67"/>
      <c r="T15" s="68"/>
      <c r="U15" s="67"/>
      <c r="V15" s="54"/>
      <c r="W15" s="19">
        <f>SUM(K15:V15)</f>
        <v>1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0"/>
        <v>0</v>
      </c>
      <c r="AK15" s="90"/>
      <c r="AL15" s="90"/>
      <c r="AM15" s="90"/>
    </row>
    <row r="16" spans="1:39" s="74" customFormat="1" ht="13.5" thickBot="1">
      <c r="A16" s="159" t="s">
        <v>113</v>
      </c>
      <c r="B16" s="160"/>
      <c r="C16" s="45">
        <f>+D16/'Meta Corte Muni'!N16</f>
        <v>0.8070874948299579</v>
      </c>
      <c r="D16" s="20">
        <f>+F16/AK16</f>
        <v>0.5730321213292701</v>
      </c>
      <c r="E16" s="15">
        <f aca="true" t="shared" si="1" ref="E16:V16">SUM(E12:E15)</f>
        <v>415</v>
      </c>
      <c r="F16" s="15">
        <f t="shared" si="1"/>
        <v>418</v>
      </c>
      <c r="G16" s="15">
        <f t="shared" si="1"/>
        <v>0</v>
      </c>
      <c r="H16" s="15">
        <f>SUM(H12:H15)</f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3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3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0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108</v>
      </c>
      <c r="B17" s="75" t="s">
        <v>109</v>
      </c>
      <c r="C17" s="75"/>
      <c r="D17" s="75"/>
      <c r="E17" s="19">
        <v>342</v>
      </c>
      <c r="F17" s="51">
        <f>+E17+(K17+L17+M17)-(X17+Y17+Z17)</f>
        <v>342</v>
      </c>
      <c r="G17" s="19"/>
      <c r="H17" s="62">
        <f>+G17+(Q17+R17)-(AD17+AE17)</f>
        <v>0</v>
      </c>
      <c r="I17" s="52">
        <f>+G17+(Q17+R17+S17+T17)-(AD17+AE17+AF17+AG17)</f>
        <v>0</v>
      </c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4"/>
      <c r="V17" s="54"/>
      <c r="W17" s="19">
        <f t="shared" si="2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0"/>
        <v>0</v>
      </c>
      <c r="AK17" s="90"/>
      <c r="AL17" s="90"/>
      <c r="AM17" s="90"/>
    </row>
    <row r="18" spans="1:39" s="74" customFormat="1" ht="13.5" thickBot="1">
      <c r="A18" s="1" t="s">
        <v>108</v>
      </c>
      <c r="B18" s="75" t="s">
        <v>110</v>
      </c>
      <c r="C18" s="75"/>
      <c r="D18" s="75"/>
      <c r="E18" s="19">
        <v>100</v>
      </c>
      <c r="F18" s="51">
        <f>+E18+(K18+L18+M18)-(X18+Y18+Z18)</f>
        <v>100</v>
      </c>
      <c r="G18" s="19"/>
      <c r="H18" s="62">
        <f>+G18+(Q18+R18)-(AD18+AE18)</f>
        <v>0</v>
      </c>
      <c r="I18" s="52">
        <f>+G18+(Q18+R18+S18+T18)-(AD18+AE18+AF18+AG18)</f>
        <v>0</v>
      </c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4"/>
      <c r="V18" s="54"/>
      <c r="W18" s="19">
        <f t="shared" si="2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108</v>
      </c>
      <c r="B19" s="75" t="s">
        <v>111</v>
      </c>
      <c r="C19" s="75"/>
      <c r="D19" s="75"/>
      <c r="E19" s="19">
        <v>67</v>
      </c>
      <c r="F19" s="51">
        <f>+E19+(K19+L19+M19)-(X19+Y19+Z19)</f>
        <v>67</v>
      </c>
      <c r="G19" s="19"/>
      <c r="H19" s="62">
        <f>+G19+(Q19+R19)-(AD19+AE19)</f>
        <v>0</v>
      </c>
      <c r="I19" s="52">
        <f>+G19+(Q19+R19+S19+T19)-(AD19+AE19+AF19+AG19)</f>
        <v>0</v>
      </c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54"/>
      <c r="W19" s="19">
        <f t="shared" si="2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108</v>
      </c>
      <c r="B20" s="75" t="s">
        <v>112</v>
      </c>
      <c r="C20" s="75"/>
      <c r="D20" s="75"/>
      <c r="E20" s="19">
        <v>146</v>
      </c>
      <c r="F20" s="51">
        <f>+E20+(K20+L20+M20)-(X20+Y20+Z20)</f>
        <v>146</v>
      </c>
      <c r="G20" s="19"/>
      <c r="H20" s="62">
        <f>+G20+(Q20+R20)-(AD20+AE20)</f>
        <v>0</v>
      </c>
      <c r="I20" s="52">
        <f>+G20+(Q20+R20+S20+T20)-(AD20+AE20+AF20+AG20)</f>
        <v>0</v>
      </c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4"/>
      <c r="V20" s="54"/>
      <c r="W20" s="19">
        <f t="shared" si="2"/>
        <v>0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59" t="s">
        <v>114</v>
      </c>
      <c r="B21" s="160"/>
      <c r="C21" s="45">
        <f>+D21/'Meta Corte Muni'!N17</f>
        <v>0.992229434711894</v>
      </c>
      <c r="D21" s="20">
        <f>+F21/AK21</f>
        <v>0.7342497816868016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2"/>
        <v>0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0"/>
        <v>0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115</v>
      </c>
      <c r="C22" s="80"/>
      <c r="E22" s="90">
        <f>+E21+E16</f>
        <v>1070</v>
      </c>
      <c r="F22" s="90">
        <f aca="true" t="shared" si="6" ref="F22:AJ22">+F21+F16</f>
        <v>1073</v>
      </c>
      <c r="G22" s="90">
        <f t="shared" si="6"/>
        <v>0</v>
      </c>
      <c r="H22" s="90">
        <f t="shared" si="6"/>
        <v>0</v>
      </c>
      <c r="I22" s="90">
        <f t="shared" si="6"/>
        <v>0</v>
      </c>
      <c r="J22" s="90">
        <f t="shared" si="6"/>
        <v>0</v>
      </c>
      <c r="K22" s="90">
        <f t="shared" si="6"/>
        <v>0</v>
      </c>
      <c r="L22" s="90">
        <f t="shared" si="6"/>
        <v>3</v>
      </c>
      <c r="M22" s="90">
        <f t="shared" si="6"/>
        <v>0</v>
      </c>
      <c r="N22" s="90">
        <f t="shared" si="6"/>
        <v>0</v>
      </c>
      <c r="O22" s="90">
        <f t="shared" si="6"/>
        <v>0</v>
      </c>
      <c r="P22" s="90">
        <f t="shared" si="6"/>
        <v>0</v>
      </c>
      <c r="Q22" s="90">
        <f t="shared" si="6"/>
        <v>0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3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0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A21:B21"/>
    <mergeCell ref="D1:D10"/>
    <mergeCell ref="AK2:AM9"/>
    <mergeCell ref="E1:AM1"/>
    <mergeCell ref="E10:J10"/>
    <mergeCell ref="K10:W10"/>
    <mergeCell ref="X10:AJ10"/>
    <mergeCell ref="A16:B16"/>
    <mergeCell ref="AL10:AL11"/>
    <mergeCell ref="AK10:AK11"/>
    <mergeCell ref="E2:AJ9"/>
    <mergeCell ref="AM10:AM11"/>
    <mergeCell ref="A1:A10"/>
    <mergeCell ref="B1:B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2016-04-15T15:51:45Z</dcterms:modified>
  <cp:category/>
  <cp:version/>
  <cp:contentType/>
  <cp:contentStatus/>
</cp:coreProperties>
</file>